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6" windowHeight="7848" tabRatio="905" activeTab="5"/>
  </bookViews>
  <sheets>
    <sheet name="1. Tööjõukulud" sheetId="1" r:id="rId1"/>
    <sheet name="2.Teenused, tooted" sheetId="2" r:id="rId2"/>
    <sheet name="3. Soetused" sheetId="3" r:id="rId3"/>
    <sheet name="4. Üldkulud" sheetId="4" r:id="rId4"/>
    <sheet name="KOOND" sheetId="5" r:id="rId5"/>
    <sheet name="Eelarve" sheetId="6" r:id="rId6"/>
    <sheet name="Juhised" sheetId="7" r:id="rId7"/>
  </sheets>
  <definedNames>
    <definedName name="_xlnm.Print_Area" localSheetId="5">'Eelarve'!$A$1:$H$51</definedName>
    <definedName name="_xlnm.Print_Titles" localSheetId="0">'1. Tööjõukulud'!$6:$8</definedName>
    <definedName name="_xlnm.Print_Titles" localSheetId="1">'2.Teenused, tooted'!$6:$8</definedName>
    <definedName name="_xlnm.Print_Titles" localSheetId="2">'3. Soetused'!$6:$8</definedName>
    <definedName name="_xlnm.Print_Titles" localSheetId="3">'4. Üldkulud'!$6:$8</definedName>
    <definedName name="_xlnm.Print_Titles" localSheetId="5">'Eelarve'!$9:$12</definedName>
  </definedNames>
  <calcPr fullCalcOnLoad="1"/>
</workbook>
</file>

<file path=xl/comments1.xml><?xml version="1.0" encoding="utf-8"?>
<comments xmlns="http://schemas.openxmlformats.org/spreadsheetml/2006/main">
  <authors>
    <author>Sirle</author>
  </authors>
  <commentList>
    <comment ref="J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  <comment ref="J2" authorId="0">
      <text>
        <r>
          <rPr>
            <sz val="9"/>
            <rFont val="Segoe UI"/>
            <family val="2"/>
          </rPr>
          <t xml:space="preserve">Sisesta kuupäev KOOND-lehel
</t>
        </r>
      </text>
    </comment>
  </commentList>
</comments>
</file>

<file path=xl/comments2.xml><?xml version="1.0" encoding="utf-8"?>
<comments xmlns="http://schemas.openxmlformats.org/spreadsheetml/2006/main">
  <authors>
    <author>Sirle</author>
  </authors>
  <commentList>
    <comment ref="J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</commentList>
</comments>
</file>

<file path=xl/comments3.xml><?xml version="1.0" encoding="utf-8"?>
<comments xmlns="http://schemas.openxmlformats.org/spreadsheetml/2006/main">
  <authors>
    <author>Sirle</author>
  </authors>
  <commentList>
    <comment ref="J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</commentList>
</comments>
</file>

<file path=xl/comments5.xml><?xml version="1.0" encoding="utf-8"?>
<comments xmlns="http://schemas.openxmlformats.org/spreadsheetml/2006/main">
  <authors>
    <author>Sirle</author>
  </authors>
  <commentList>
    <comment ref="D3" authorId="0">
      <text>
        <r>
          <rPr>
            <sz val="9"/>
            <rFont val="Tahoma"/>
            <family val="2"/>
          </rPr>
          <t xml:space="preserve">Taotleja nimi
 - sisesta eelarve lehel
</t>
        </r>
      </text>
    </comment>
    <comment ref="A20" authorId="0">
      <text>
        <r>
          <rPr>
            <sz val="9"/>
            <rFont val="Tahoma"/>
            <family val="2"/>
          </rPr>
          <t xml:space="preserve">
ehk kui palju on kasutatud antud finantsallika vahendeid
</t>
        </r>
      </text>
    </comment>
  </commentList>
</comments>
</file>

<file path=xl/sharedStrings.xml><?xml version="1.0" encoding="utf-8"?>
<sst xmlns="http://schemas.openxmlformats.org/spreadsheetml/2006/main" count="165" uniqueCount="105">
  <si>
    <t>Ühik</t>
  </si>
  <si>
    <t>Ühiku hind</t>
  </si>
  <si>
    <t>Kokku</t>
  </si>
  <si>
    <t>Projekt:</t>
  </si>
  <si>
    <t>Kas projekti eelarve ja finantseerimisallikad on tasakaalus?</t>
  </si>
  <si>
    <t>x</t>
  </si>
  <si>
    <t>Projekti eelarve ja finantseerimisallikate kontroll:</t>
  </si>
  <si>
    <t>Projekti eelarve</t>
  </si>
  <si>
    <t>Tegelikud kulud</t>
  </si>
  <si>
    <t>Summa</t>
  </si>
  <si>
    <t>Eelarve kasutamata jääk/ ülekulu</t>
  </si>
  <si>
    <t>eelarve</t>
  </si>
  <si>
    <t>täitmine</t>
  </si>
  <si>
    <t>Eelarve kasutamata jääk:</t>
  </si>
  <si>
    <t>Eelarve</t>
  </si>
  <si>
    <t>Eelarve jääk/ ülekulu</t>
  </si>
  <si>
    <t>Täitmine</t>
  </si>
  <si>
    <t>Tegelikud kulud vastavalt finantseerimisallikale</t>
  </si>
  <si>
    <t xml:space="preserve">1.1. </t>
  </si>
  <si>
    <t xml:space="preserve">1.3. </t>
  </si>
  <si>
    <t>Perioodi eelarve kokku</t>
  </si>
  <si>
    <t>Perioodi eelarve täitmine kokku</t>
  </si>
  <si>
    <t xml:space="preserve">Taotleja: </t>
  </si>
  <si>
    <t>Projekti algus:</t>
  </si>
  <si>
    <t>Projekti lõpp:</t>
  </si>
  <si>
    <t>Ühiku-te arv</t>
  </si>
  <si>
    <t xml:space="preserve">1.2. </t>
  </si>
  <si>
    <t>PROJEKTI  EELARVE KOKKU</t>
  </si>
  <si>
    <t>Osatähtsused kogu projekti eelarvest</t>
  </si>
  <si>
    <t>maksimum</t>
  </si>
  <si>
    <t xml:space="preserve">Juhised kuluaruande tabelite täitmiseks </t>
  </si>
  <si>
    <t>Projekti eelarve (eurodes)</t>
  </si>
  <si>
    <t>Finantseerimisallikad (eurodes)</t>
  </si>
  <si>
    <t>Allkiri</t>
  </si>
  <si>
    <t>Toetuse saaja esindusõigusliku isiku nimi ja ametinimetus</t>
  </si>
  <si>
    <t>Esitamise kuupäev</t>
  </si>
  <si>
    <t xml:space="preserve">   Osatähtsused projekti kogukuludest</t>
  </si>
  <si>
    <t>Eelarve täitmise osatähtsus fin.allikate lõikes</t>
  </si>
  <si>
    <t>* KOOND-lehele salvestuvad andmed teistelt töölehtedelt.</t>
  </si>
  <si>
    <t>Rahaline omafin.</t>
  </si>
  <si>
    <t>Kas omafinantseeringu rahaline osa on vähemalt 5% projekti eelarvest?</t>
  </si>
  <si>
    <t xml:space="preserve"> </t>
  </si>
  <si>
    <t>Kulugrupp</t>
  </si>
  <si>
    <t>Kulu alagrupp</t>
  </si>
  <si>
    <t>Eelarve täitmise osatähtsus kulugrupi lõikes</t>
  </si>
  <si>
    <t>Vabatahtlik töö ja muu rahaliselt mõõdetav panus kokku</t>
  </si>
  <si>
    <t>Rahaliselt mõõdetava panuse osatähtsus omafinantseeringust</t>
  </si>
  <si>
    <r>
      <t>EELARVE</t>
    </r>
    <r>
      <rPr>
        <i/>
        <sz val="10"/>
        <rFont val="Arial"/>
        <family val="2"/>
      </rPr>
      <t xml:space="preserve"> (taotleja täidab ainult valgeid lahtreid)</t>
    </r>
  </si>
  <si>
    <t>KOP toetus</t>
  </si>
  <si>
    <t>Üldkulude osatähtsus KOP toetusest</t>
  </si>
  <si>
    <t>Kas KOP toetus on kuni 90% projekti eelarvest?</t>
  </si>
  <si>
    <t>Kas üldkulud jäävad 10% piiridesse KOP kogutoetusest?</t>
  </si>
  <si>
    <t>Kas KOP toetus jääb programmis lubatud summa piiridesse?</t>
  </si>
  <si>
    <r>
      <rPr>
        <b/>
        <sz val="10"/>
        <rFont val="Arial"/>
        <family val="2"/>
      </rPr>
      <t>Täitke kõigepealt</t>
    </r>
    <r>
      <rPr>
        <sz val="10"/>
        <rFont val="Arial"/>
        <family val="2"/>
      </rPr>
      <t xml:space="preserve"> tööleht "Eelarve" samade andmetega nagu on Teie </t>
    </r>
    <r>
      <rPr>
        <u val="single"/>
        <sz val="10"/>
        <rFont val="Arial"/>
        <family val="2"/>
      </rPr>
      <t>lõplik kooskõlastatud eelarve</t>
    </r>
    <r>
      <rPr>
        <sz val="10"/>
        <rFont val="Arial"/>
        <family val="2"/>
      </rPr>
      <t xml:space="preserve">. </t>
    </r>
  </si>
  <si>
    <t>1. Tööjõukulud (koos maksudega)</t>
  </si>
  <si>
    <t>Kellele on väljamakse tehtud</t>
  </si>
  <si>
    <t>Kulu-dokumendi kuupäev</t>
  </si>
  <si>
    <t>Kuludokumendi nimetus ja number</t>
  </si>
  <si>
    <t>Taotleja nimi:</t>
  </si>
  <si>
    <r>
      <t xml:space="preserve">Tehingu majanduslik sisu                                                   </t>
    </r>
    <r>
      <rPr>
        <i/>
        <sz val="9"/>
        <rFont val="Arial"/>
        <family val="2"/>
      </rPr>
      <t>(s.h. töökuu, arvestusalus, ametinimetus jms)</t>
    </r>
  </si>
  <si>
    <r>
      <t xml:space="preserve">Tehingu majanduslik sisu                                                   </t>
    </r>
    <r>
      <rPr>
        <i/>
        <sz val="9"/>
        <rFont val="Arial"/>
        <family val="2"/>
      </rPr>
      <t>(kulu selgitus, millise tegevuse või üritusega on seotud)</t>
    </r>
  </si>
  <si>
    <r>
      <rPr>
        <b/>
        <sz val="10"/>
        <rFont val="Arial"/>
        <family val="2"/>
      </rPr>
      <t>Sisestage eelarvesse projekti andmed</t>
    </r>
    <r>
      <rPr>
        <sz val="10"/>
        <rFont val="Arial"/>
        <family val="2"/>
      </rPr>
      <t xml:space="preserve">: taotleja nimi, projekti nimi  ja projekti kestus. </t>
    </r>
  </si>
  <si>
    <t>Jälgige KOOND-lehel eelarve täitmise %-te ja finantseerimisallikate kasutamise osakaalu kogukuludes! See on infoks, kas tegutsete eelarve piires.</t>
  </si>
  <si>
    <r>
      <t xml:space="preserve">Kõik toetusest ja rahalisest omafinantseeringust tehtavad </t>
    </r>
    <r>
      <rPr>
        <b/>
        <sz val="10"/>
        <rFont val="Arial"/>
        <family val="2"/>
      </rPr>
      <t>projektikulud peavad olema tasutud toetuse saaja arvelduskontolt,</t>
    </r>
    <r>
      <rPr>
        <sz val="10"/>
        <rFont val="Arial"/>
        <family val="2"/>
      </rPr>
      <t xml:space="preserve"> sularaha arveldused pole abikõlblikud.</t>
    </r>
  </si>
  <si>
    <r>
      <rPr>
        <b/>
        <sz val="10"/>
        <rFont val="Arial"/>
        <family val="2"/>
      </rPr>
      <t>Kuluaruanne tuleb esitada lepingus fikseeritud tähtajaks ja vormistada õigele vormile.</t>
    </r>
    <r>
      <rPr>
        <sz val="10"/>
        <rFont val="Arial"/>
        <family val="2"/>
      </rPr>
      <t xml:space="preserve"> Selleks salvestage aruanne kasutades näiteks käsklust "Save as" ning andke failile uus nimi. Töölehti kopeerides ükshaaval uude faili kaovad/muutuvad kontrollvalemid.</t>
    </r>
  </si>
  <si>
    <t>Projekti raames teostatud ja kuluaruandes kajastatud kulutused peavad olema selgelt seotud projektiga.</t>
  </si>
  <si>
    <t>Töölehtedel tuleb täita kõik lahtrid. Summad sisestage senditäpsusega - ümardada ei ole lubatud.</t>
  </si>
  <si>
    <r>
      <t>Koondtabel "</t>
    </r>
    <r>
      <rPr>
        <b/>
        <sz val="10"/>
        <rFont val="Arial"/>
        <family val="2"/>
      </rPr>
      <t>KOOND</t>
    </r>
    <r>
      <rPr>
        <sz val="10"/>
        <rFont val="Arial"/>
        <family val="2"/>
      </rPr>
      <t>" tekib tänu tabelites olevatele valemitele automaatselt, sinna ei saa ega tohi  ise midagi kirjutada.</t>
    </r>
  </si>
  <si>
    <t>1.4.</t>
  </si>
  <si>
    <t>1.6. Sotsiaalmaks 33%</t>
  </si>
  <si>
    <r>
      <t xml:space="preserve">1. Tööjõukulud kokku </t>
    </r>
    <r>
      <rPr>
        <sz val="10"/>
        <color indexed="12"/>
        <rFont val="Arial"/>
        <family val="2"/>
      </rPr>
      <t xml:space="preserve"> (töölepingute ja käsinduslepingute alusel makstavad töötasud koos maksudega)</t>
    </r>
  </si>
  <si>
    <t>Märkused</t>
  </si>
  <si>
    <t xml:space="preserve">Abikõlblikud on toetuse saaja üldkulud kuni 10,00 % toetusest. Üldkulude kasutamise otsustab toetuse saaja ning üldkulusid ei ole vaja dokumentaalselt tõendada ja kuludokumente ei ole vaja esitada. </t>
  </si>
  <si>
    <t>Kuna toetuse saaja ei ole kohustatud üldkulusid dokumentaalselt tõendama, siis pole kohustust üldkulude summasid ning algdokumentide andmeid lahti kirjutada. Sellisel juhul aga tuleb kirjutada antud aruandelehel kindlasti kulusumma - muidu ei arvesta valemid kulusummat KOOND-lehel.</t>
  </si>
  <si>
    <t>Rahaline omafinant-seering</t>
  </si>
  <si>
    <t>KULUARUANNE</t>
  </si>
  <si>
    <r>
      <rPr>
        <b/>
        <sz val="10"/>
        <rFont val="Arial"/>
        <family val="2"/>
      </rPr>
      <t>Jälgige, et kulusummad on sisestatud õige finantseerimisallika lahtrisse</t>
    </r>
    <r>
      <rPr>
        <sz val="10"/>
        <rFont val="Arial"/>
        <family val="2"/>
      </rPr>
      <t xml:space="preserve"> (KOP toetus ja/või rahaline omafinantseering).</t>
    </r>
  </si>
  <si>
    <r>
      <rPr>
        <b/>
        <sz val="10"/>
        <rFont val="Arial"/>
        <family val="2"/>
      </rPr>
      <t>Kulud loetakse abikõlblikuks</t>
    </r>
    <r>
      <rPr>
        <sz val="10"/>
        <rFont val="Arial"/>
        <family val="2"/>
      </rPr>
      <t>, kui need on tekkinud toetatud projekti abikõlblikkuse perioodil ning kuludokumendid on laekunud ja nende alusel on väljamaksed tehtud mitte hiljem kui 15 kalendripäeva jooksul projekti lõpukuupäevast arvates</t>
    </r>
  </si>
  <si>
    <r>
      <rPr>
        <b/>
        <sz val="10"/>
        <rFont val="Arial"/>
        <family val="2"/>
      </rPr>
      <t>Esitatakse allkirjastatud aruanne</t>
    </r>
    <r>
      <rPr>
        <sz val="10"/>
        <rFont val="Arial"/>
        <family val="2"/>
      </rPr>
      <t>.  Aruandele tuleb lisada juurde pangakonto väljavõte, kust on võimalik kontrollida projektikulude väljamakseid.</t>
    </r>
  </si>
  <si>
    <t>1.5. Töötuskindlustusmakse 0,8%</t>
  </si>
  <si>
    <r>
      <t xml:space="preserve">Tehingu majanduslik sisu                                                   </t>
    </r>
    <r>
      <rPr>
        <i/>
        <sz val="9"/>
        <rFont val="Arial"/>
        <family val="2"/>
      </rPr>
      <t xml:space="preserve">(s.h. teenuse täpne nimetus, millise üritusega seoses, ürituse toimumise kuupäev) </t>
    </r>
  </si>
  <si>
    <r>
      <rPr>
        <u val="single"/>
        <sz val="10"/>
        <rFont val="Arial"/>
        <family val="2"/>
      </rPr>
      <t xml:space="preserve">Lahtris </t>
    </r>
    <r>
      <rPr>
        <b/>
        <u val="single"/>
        <sz val="10"/>
        <rFont val="Arial"/>
        <family val="2"/>
      </rPr>
      <t>"Tehingu majanduslik sisu"</t>
    </r>
    <r>
      <rPr>
        <u val="single"/>
        <sz val="10"/>
        <rFont val="Arial"/>
        <family val="2"/>
      </rPr>
      <t xml:space="preserve"> tuleb lahti seletada kulu sisu, </t>
    </r>
    <r>
      <rPr>
        <b/>
        <u val="single"/>
        <sz val="10"/>
        <rFont val="Arial"/>
        <family val="2"/>
      </rPr>
      <t>seos projekti tegevusega</t>
    </r>
    <r>
      <rPr>
        <u val="single"/>
        <sz val="10"/>
        <rFont val="Arial"/>
        <family val="2"/>
      </rPr>
      <t>, ürituse toimumise kuupäev jmt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näiteks "Projektijuhi tasu juuni 2018 vastavalt lepingule" või "Ruumide rent 10.06.18 üritusel...")</t>
    </r>
    <r>
      <rPr>
        <sz val="10"/>
        <rFont val="Arial"/>
        <family val="2"/>
      </rPr>
      <t xml:space="preserve">)  </t>
    </r>
  </si>
  <si>
    <t>KOP 2018 meede 1:  KOGUKONNA ARENG</t>
  </si>
  <si>
    <t>2018.a kevadvooru abikõlblikkuse periood on ...
2018.a sügisvooru abikõlblikkuse periood on ...</t>
  </si>
  <si>
    <t>3. Projekti elluviimiseks vajalike vahendite ja materjali soetamise kulud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</si>
  <si>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</si>
  <si>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</si>
  <si>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</si>
  <si>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</si>
  <si>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</si>
  <si>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</si>
  <si>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</si>
  <si>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</si>
  <si>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</si>
  <si>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</si>
  <si>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Ühingu pangaakontolt kulu tasumise kuupäev</t>
  </si>
  <si>
    <t>Ühingu pangakontolt kulu tasumise kuupäev</t>
  </si>
  <si>
    <r>
      <t xml:space="preserve">4. Ühingu üldkulud </t>
    </r>
    <r>
      <rPr>
        <sz val="10"/>
        <color indexed="12"/>
        <rFont val="Arial"/>
        <family val="2"/>
      </rPr>
      <t>(kuni 10% KOP toetuse kogusummast)</t>
    </r>
  </si>
  <si>
    <t>4. Ühingu üldkulud</t>
  </si>
  <si>
    <t>Üldkulude osatähtsus kasutatud KOP toetusest (max 10%)</t>
  </si>
  <si>
    <t>Kuluaruanne koosneb KOOND-lehest, eelarvest ja 4 kulugrupi töölehtedest.</t>
  </si>
  <si>
    <r>
      <t>Projektiga seotud kulude kohta saate andmed kirjutada kulugruppide töölehtedele</t>
    </r>
    <r>
      <rPr>
        <sz val="10"/>
        <rFont val="Arial"/>
        <family val="2"/>
      </rPr>
      <t>. NB! Tööjõukulude töölehel on maksukulude read kõige lõpus</t>
    </r>
  </si>
  <si>
    <t>3. Projekti elluviimiseks vajalike toodete (väikevahendite ja materjalide) jurdiilistelt isikutelt ja FIEdelt soetamise kulud</t>
  </si>
  <si>
    <t>2. Projekti tegevuste ja ürituste elluviimiseks juriidilistelt isikutelt ja FIE-delt ostetud teenuste kulud, s.h.teavitustegevusega seotud kulud, transpordikulud</t>
  </si>
  <si>
    <t>2. Projekti tegevuste ja ürituste elluviimiseks ostetud teenuste ja toodete kulud, s.h. teavitustegevus, transpordikulud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</si>
</sst>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[Red]\-#,##0\ "/>
    <numFmt numFmtId="173" formatCode="#,##0\ &quot;kr&quot;"/>
    <numFmt numFmtId="174" formatCode="0.0%"/>
    <numFmt numFmtId="175" formatCode="[$-425]d\.\ mmmm\ yyyy&quot;. a.&quot;"/>
    <numFmt numFmtId="176" formatCode="0.000%"/>
    <numFmt numFmtId="177" formatCode="0.0000%"/>
    <numFmt numFmtId="178" formatCode="#,##0.00_ ;[Red]\-#,##0.00\ "/>
    <numFmt numFmtId="179" formatCode="#,##0.0"/>
    <numFmt numFmtId="180" formatCode="_-* #,##0.00\ [$EUR]_-;\-* #,##0.00\ [$EUR]_-;_-* &quot;-&quot;??\ [$EUR]_-;_-@_-"/>
    <numFmt numFmtId="181" formatCode="#,##0.0_ ;[Red]\-#,##0.0\ "/>
    <numFmt numFmtId="182" formatCode="#,##0.000_ ;[Red]\-#,##0.000\ "/>
    <numFmt numFmtId="183" formatCode="dd\.mm\.yy;@"/>
    <numFmt numFmtId="184" formatCode="dd\.mm\.yyyy;@"/>
    <numFmt numFmtId="185" formatCode="[$-425]dddd\,\ d\.\ mmmm\ yyyy"/>
  </numFmts>
  <fonts count="7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i/>
      <sz val="9"/>
      <name val="Arial"/>
      <family val="2"/>
    </font>
    <font>
      <b/>
      <sz val="8"/>
      <color indexed="10"/>
      <name val="Arial"/>
      <family val="2"/>
    </font>
    <font>
      <u val="single"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u val="single"/>
      <sz val="10"/>
      <name val="Arial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2"/>
      <color theme="11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7" tint="-0.24997000396251678"/>
      <name val="Arial"/>
      <family val="2"/>
    </font>
    <font>
      <u val="single"/>
      <sz val="10"/>
      <color theme="10"/>
      <name val="Arial"/>
      <family val="2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3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0" fillId="24" borderId="5" applyNumberFormat="0" applyFont="0" applyAlignment="0" applyProtection="0"/>
    <xf numFmtId="0" fontId="59" fillId="25" borderId="0" applyNumberFormat="0" applyBorder="0" applyAlignment="0" applyProtection="0"/>
    <xf numFmtId="0" fontId="0" fillId="0" borderId="0">
      <alignment/>
      <protection/>
    </xf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20" borderId="9" applyNumberFormat="0" applyAlignment="0" applyProtection="0"/>
    <xf numFmtId="0" fontId="66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72" fontId="0" fillId="33" borderId="10" xfId="0" applyNumberForma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172" fontId="0" fillId="0" borderId="11" xfId="0" applyNumberFormat="1" applyBorder="1" applyAlignment="1">
      <alignment horizontal="center" shrinkToFit="1"/>
    </xf>
    <xf numFmtId="172" fontId="0" fillId="0" borderId="12" xfId="0" applyNumberFormat="1" applyBorder="1" applyAlignment="1">
      <alignment horizontal="center" shrinkToFi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10" fillId="0" borderId="16" xfId="0" applyNumberFormat="1" applyFont="1" applyFill="1" applyBorder="1" applyAlignment="1">
      <alignment horizontal="center" vertical="center" shrinkToFit="1"/>
    </xf>
    <xf numFmtId="9" fontId="0" fillId="0" borderId="17" xfId="51" applyFont="1" applyFill="1" applyBorder="1" applyAlignment="1">
      <alignment horizontal="center" vertical="center" shrinkToFit="1"/>
    </xf>
    <xf numFmtId="174" fontId="9" fillId="0" borderId="18" xfId="51" applyNumberFormat="1" applyFont="1" applyFill="1" applyBorder="1" applyAlignment="1">
      <alignment horizontal="center" vertical="center" shrinkToFit="1"/>
    </xf>
    <xf numFmtId="174" fontId="9" fillId="0" borderId="19" xfId="51" applyNumberFormat="1" applyFont="1" applyFill="1" applyBorder="1" applyAlignment="1">
      <alignment horizontal="center" vertical="center" shrinkToFit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left" vertical="center" indent="1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72" fontId="0" fillId="0" borderId="20" xfId="0" applyNumberFormat="1" applyBorder="1" applyAlignment="1" applyProtection="1">
      <alignment horizontal="center" shrinkToFit="1"/>
      <protection locked="0"/>
    </xf>
    <xf numFmtId="172" fontId="0" fillId="0" borderId="14" xfId="0" applyNumberFormat="1" applyBorder="1" applyAlignment="1" applyProtection="1">
      <alignment horizontal="center" shrinkToFit="1"/>
      <protection locked="0"/>
    </xf>
    <xf numFmtId="172" fontId="0" fillId="0" borderId="11" xfId="0" applyNumberFormat="1" applyBorder="1" applyAlignment="1" applyProtection="1">
      <alignment horizontal="center" shrinkToFit="1"/>
      <protection locked="0"/>
    </xf>
    <xf numFmtId="172" fontId="0" fillId="0" borderId="12" xfId="0" applyNumberFormat="1" applyBorder="1" applyAlignment="1" applyProtection="1">
      <alignment horizontal="center" shrinkToFit="1"/>
      <protection locked="0"/>
    </xf>
    <xf numFmtId="0" fontId="8" fillId="33" borderId="21" xfId="0" applyFont="1" applyFill="1" applyBorder="1" applyAlignment="1">
      <alignment horizontal="right" indent="3"/>
    </xf>
    <xf numFmtId="0" fontId="8" fillId="33" borderId="22" xfId="0" applyFont="1" applyFill="1" applyBorder="1" applyAlignment="1">
      <alignment horizontal="right" indent="3"/>
    </xf>
    <xf numFmtId="0" fontId="8" fillId="33" borderId="23" xfId="0" applyFont="1" applyFill="1" applyBorder="1" applyAlignment="1">
      <alignment horizontal="right" indent="3"/>
    </xf>
    <xf numFmtId="0" fontId="0" fillId="0" borderId="0" xfId="0" applyFill="1" applyAlignment="1">
      <alignment/>
    </xf>
    <xf numFmtId="0" fontId="6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24" borderId="0" xfId="0" applyFont="1" applyFill="1" applyBorder="1" applyAlignment="1">
      <alignment horizontal="left" vertical="center" indent="1"/>
    </xf>
    <xf numFmtId="0" fontId="1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left" vertical="center" indent="1"/>
    </xf>
    <xf numFmtId="0" fontId="1" fillId="24" borderId="0" xfId="0" applyFont="1" applyFill="1" applyBorder="1" applyAlignment="1">
      <alignment horizontal="center"/>
    </xf>
    <xf numFmtId="0" fontId="67" fillId="24" borderId="0" xfId="0" applyFont="1" applyFill="1" applyBorder="1" applyAlignment="1">
      <alignment horizontal="center" vertical="center" wrapText="1"/>
    </xf>
    <xf numFmtId="0" fontId="68" fillId="24" borderId="0" xfId="0" applyFont="1" applyFill="1" applyBorder="1" applyAlignment="1">
      <alignment horizontal="right" vertical="center"/>
    </xf>
    <xf numFmtId="172" fontId="68" fillId="24" borderId="0" xfId="0" applyNumberFormat="1" applyFont="1" applyFill="1" applyBorder="1" applyAlignment="1">
      <alignment horizontal="center" vertical="center"/>
    </xf>
    <xf numFmtId="172" fontId="67" fillId="24" borderId="0" xfId="0" applyNumberFormat="1" applyFont="1" applyFill="1" applyBorder="1" applyAlignment="1">
      <alignment horizontal="center" vertical="center" wrapText="1"/>
    </xf>
    <xf numFmtId="172" fontId="68" fillId="24" borderId="0" xfId="0" applyNumberFormat="1" applyFont="1" applyFill="1" applyBorder="1" applyAlignment="1">
      <alignment horizontal="center" vertical="center" wrapText="1"/>
    </xf>
    <xf numFmtId="0" fontId="67" fillId="24" borderId="0" xfId="0" applyFont="1" applyFill="1" applyAlignment="1">
      <alignment vertical="center"/>
    </xf>
    <xf numFmtId="0" fontId="1" fillId="24" borderId="0" xfId="0" applyFont="1" applyFill="1" applyBorder="1" applyAlignment="1">
      <alignment horizontal="right" vertical="center" indent="1"/>
    </xf>
    <xf numFmtId="0" fontId="0" fillId="24" borderId="0" xfId="0" applyFill="1" applyAlignment="1">
      <alignment vertical="center" wrapText="1"/>
    </xf>
    <xf numFmtId="0" fontId="0" fillId="24" borderId="24" xfId="0" applyFill="1" applyBorder="1" applyAlignment="1">
      <alignment horizontal="left" indent="1"/>
    </xf>
    <xf numFmtId="0" fontId="1" fillId="24" borderId="0" xfId="0" applyFont="1" applyFill="1" applyAlignment="1">
      <alignment/>
    </xf>
    <xf numFmtId="4" fontId="68" fillId="24" borderId="25" xfId="0" applyNumberFormat="1" applyFont="1" applyFill="1" applyBorder="1" applyAlignment="1">
      <alignment horizontal="center" vertical="center" shrinkToFit="1"/>
    </xf>
    <xf numFmtId="0" fontId="0" fillId="24" borderId="0" xfId="0" applyFill="1" applyAlignment="1">
      <alignment horizontal="center"/>
    </xf>
    <xf numFmtId="0" fontId="0" fillId="24" borderId="0" xfId="0" applyFont="1" applyFill="1" applyBorder="1" applyAlignment="1">
      <alignment horizontal="right"/>
    </xf>
    <xf numFmtId="174" fontId="12" fillId="34" borderId="0" xfId="0" applyNumberFormat="1" applyFont="1" applyFill="1" applyBorder="1" applyAlignment="1">
      <alignment horizontal="center" vertical="center" shrinkToFit="1"/>
    </xf>
    <xf numFmtId="174" fontId="9" fillId="24" borderId="0" xfId="0" applyNumberFormat="1" applyFont="1" applyFill="1" applyBorder="1" applyAlignment="1">
      <alignment horizontal="center" vertical="center" shrinkToFit="1"/>
    </xf>
    <xf numFmtId="0" fontId="9" fillId="24" borderId="0" xfId="0" applyFont="1" applyFill="1" applyBorder="1" applyAlignment="1">
      <alignment horizontal="right" vertical="center"/>
    </xf>
    <xf numFmtId="14" fontId="0" fillId="2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4" borderId="0" xfId="0" applyFill="1" applyAlignment="1">
      <alignment vertical="center"/>
    </xf>
    <xf numFmtId="0" fontId="0" fillId="24" borderId="26" xfId="0" applyFont="1" applyFill="1" applyBorder="1" applyAlignment="1">
      <alignment horizontal="left" vertical="center" indent="1"/>
    </xf>
    <xf numFmtId="0" fontId="67" fillId="24" borderId="27" xfId="0" applyFont="1" applyFill="1" applyBorder="1" applyAlignment="1">
      <alignment horizontal="left" vertical="center" indent="1"/>
    </xf>
    <xf numFmtId="0" fontId="67" fillId="24" borderId="28" xfId="0" applyFont="1" applyFill="1" applyBorder="1" applyAlignment="1">
      <alignment horizontal="left" vertical="center" indent="1"/>
    </xf>
    <xf numFmtId="0" fontId="0" fillId="24" borderId="29" xfId="0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Border="1" applyAlignment="1">
      <alignment horizontal="left" vertical="center" indent="1"/>
    </xf>
    <xf numFmtId="0" fontId="0" fillId="24" borderId="0" xfId="0" applyFill="1" applyAlignment="1">
      <alignment horizontal="left" indent="1"/>
    </xf>
    <xf numFmtId="0" fontId="0" fillId="0" borderId="0" xfId="0" applyFill="1" applyAlignment="1">
      <alignment horizontal="left" indent="1"/>
    </xf>
    <xf numFmtId="172" fontId="69" fillId="24" borderId="0" xfId="0" applyNumberFormat="1" applyFont="1" applyFill="1" applyBorder="1" applyAlignment="1">
      <alignment horizontal="left" vertical="center" indent="1"/>
    </xf>
    <xf numFmtId="4" fontId="0" fillId="0" borderId="30" xfId="0" applyNumberFormat="1" applyFill="1" applyBorder="1" applyAlignment="1" applyProtection="1">
      <alignment horizontal="center" shrinkToFit="1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 shrinkToFit="1"/>
      <protection locked="0"/>
    </xf>
    <xf numFmtId="14" fontId="0" fillId="0" borderId="31" xfId="0" applyNumberFormat="1" applyFill="1" applyBorder="1" applyAlignment="1" applyProtection="1">
      <alignment horizontal="center" shrinkToFit="1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 shrinkToFit="1"/>
      <protection locked="0"/>
    </xf>
    <xf numFmtId="0" fontId="0" fillId="0" borderId="32" xfId="0" applyFill="1" applyBorder="1" applyAlignment="1" applyProtection="1">
      <alignment horizontal="center" shrinkToFit="1"/>
      <protection locked="0"/>
    </xf>
    <xf numFmtId="0" fontId="0" fillId="0" borderId="32" xfId="0" applyFill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 shrinkToFit="1"/>
      <protection locked="0"/>
    </xf>
    <xf numFmtId="0" fontId="0" fillId="24" borderId="33" xfId="0" applyFill="1" applyBorder="1" applyAlignment="1">
      <alignment horizontal="center" vertical="center" shrinkToFit="1"/>
    </xf>
    <xf numFmtId="174" fontId="0" fillId="24" borderId="34" xfId="0" applyNumberFormat="1" applyFill="1" applyBorder="1" applyAlignment="1">
      <alignment horizontal="center" vertical="center" shrinkToFit="1"/>
    </xf>
    <xf numFmtId="0" fontId="0" fillId="24" borderId="35" xfId="0" applyFill="1" applyBorder="1" applyAlignment="1">
      <alignment horizontal="center" vertical="center" shrinkToFit="1"/>
    </xf>
    <xf numFmtId="0" fontId="0" fillId="24" borderId="36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24" borderId="38" xfId="0" applyFont="1" applyFill="1" applyBorder="1" applyAlignment="1">
      <alignment horizontal="center" vertical="center"/>
    </xf>
    <xf numFmtId="0" fontId="0" fillId="24" borderId="39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40" xfId="0" applyFont="1" applyFill="1" applyBorder="1" applyAlignment="1">
      <alignment horizontal="center" vertical="center"/>
    </xf>
    <xf numFmtId="0" fontId="0" fillId="24" borderId="41" xfId="0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/>
    </xf>
    <xf numFmtId="0" fontId="0" fillId="24" borderId="43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left" wrapText="1" indent="1"/>
      <protection locked="0"/>
    </xf>
    <xf numFmtId="0" fontId="0" fillId="0" borderId="30" xfId="0" applyFill="1" applyBorder="1" applyAlignment="1" applyProtection="1">
      <alignment horizontal="left" wrapText="1" indent="1"/>
      <protection locked="0"/>
    </xf>
    <xf numFmtId="0" fontId="0" fillId="0" borderId="32" xfId="0" applyFill="1" applyBorder="1" applyAlignment="1" applyProtection="1">
      <alignment horizontal="left" wrapText="1" indent="1"/>
      <protection locked="0"/>
    </xf>
    <xf numFmtId="14" fontId="0" fillId="0" borderId="30" xfId="0" applyNumberFormat="1" applyFill="1" applyBorder="1" applyAlignment="1" applyProtection="1">
      <alignment horizontal="center" shrinkToFit="1"/>
      <protection locked="0"/>
    </xf>
    <xf numFmtId="0" fontId="0" fillId="0" borderId="30" xfId="0" applyFont="1" applyFill="1" applyBorder="1" applyAlignment="1" applyProtection="1">
      <alignment horizontal="center" wrapText="1"/>
      <protection locked="0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30" xfId="0" applyFill="1" applyBorder="1" applyAlignment="1" applyProtection="1">
      <alignment horizontal="center" wrapText="1"/>
      <protection locked="0"/>
    </xf>
    <xf numFmtId="0" fontId="0" fillId="0" borderId="30" xfId="0" applyFill="1" applyBorder="1" applyAlignment="1" applyProtection="1">
      <alignment horizontal="left" wrapText="1"/>
      <protection locked="0"/>
    </xf>
    <xf numFmtId="0" fontId="0" fillId="0" borderId="32" xfId="0" applyFill="1" applyBorder="1" applyAlignment="1" applyProtection="1">
      <alignment horizontal="center" wrapText="1"/>
      <protection locked="0"/>
    </xf>
    <xf numFmtId="0" fontId="0" fillId="0" borderId="32" xfId="0" applyFill="1" applyBorder="1" applyAlignment="1" applyProtection="1">
      <alignment horizontal="left" wrapText="1"/>
      <protection locked="0"/>
    </xf>
    <xf numFmtId="14" fontId="0" fillId="0" borderId="44" xfId="0" applyNumberFormat="1" applyFill="1" applyBorder="1" applyAlignment="1" applyProtection="1">
      <alignment horizontal="center" shrinkToFit="1"/>
      <protection locked="0"/>
    </xf>
    <xf numFmtId="0" fontId="0" fillId="24" borderId="24" xfId="0" applyFill="1" applyBorder="1" applyAlignment="1">
      <alignment horizontal="left" indent="1"/>
    </xf>
    <xf numFmtId="178" fontId="68" fillId="24" borderId="45" xfId="0" applyNumberFormat="1" applyFont="1" applyFill="1" applyBorder="1" applyAlignment="1">
      <alignment horizontal="center" vertical="center" shrinkToFit="1"/>
    </xf>
    <xf numFmtId="178" fontId="68" fillId="24" borderId="46" xfId="0" applyNumberFormat="1" applyFont="1" applyFill="1" applyBorder="1" applyAlignment="1">
      <alignment horizontal="center" vertical="center" shrinkToFit="1"/>
    </xf>
    <xf numFmtId="178" fontId="5" fillId="33" borderId="47" xfId="0" applyNumberFormat="1" applyFont="1" applyFill="1" applyBorder="1" applyAlignment="1">
      <alignment horizontal="center" vertical="center" shrinkToFit="1"/>
    </xf>
    <xf numFmtId="178" fontId="6" fillId="33" borderId="48" xfId="0" applyNumberFormat="1" applyFont="1" applyFill="1" applyBorder="1" applyAlignment="1">
      <alignment horizontal="center" vertical="center" shrinkToFit="1"/>
    </xf>
    <xf numFmtId="178" fontId="6" fillId="33" borderId="49" xfId="0" applyNumberFormat="1" applyFont="1" applyFill="1" applyBorder="1" applyAlignment="1">
      <alignment horizontal="center" vertical="center" shrinkToFit="1"/>
    </xf>
    <xf numFmtId="178" fontId="5" fillId="33" borderId="47" xfId="0" applyNumberFormat="1" applyFont="1" applyFill="1" applyBorder="1" applyAlignment="1">
      <alignment horizontal="center" vertical="center" shrinkToFit="1"/>
    </xf>
    <xf numFmtId="0" fontId="13" fillId="0" borderId="21" xfId="0" applyFont="1" applyBorder="1" applyAlignment="1" applyProtection="1">
      <alignment vertical="center" shrinkToFit="1"/>
      <protection locked="0"/>
    </xf>
    <xf numFmtId="0" fontId="13" fillId="0" borderId="20" xfId="0" applyFont="1" applyBorder="1" applyAlignment="1" applyProtection="1">
      <alignment horizontal="center" shrinkToFit="1"/>
      <protection locked="0"/>
    </xf>
    <xf numFmtId="178" fontId="0" fillId="0" borderId="50" xfId="0" applyNumberFormat="1" applyBorder="1" applyAlignment="1" applyProtection="1">
      <alignment horizontal="center" shrinkToFit="1"/>
      <protection locked="0"/>
    </xf>
    <xf numFmtId="178" fontId="0" fillId="33" borderId="10" xfId="0" applyNumberFormat="1" applyFill="1" applyBorder="1" applyAlignment="1">
      <alignment horizontal="center" shrinkToFit="1"/>
    </xf>
    <xf numFmtId="178" fontId="0" fillId="0" borderId="13" xfId="0" applyNumberFormat="1" applyBorder="1" applyAlignment="1" applyProtection="1">
      <alignment horizontal="center" shrinkToFit="1"/>
      <protection locked="0"/>
    </xf>
    <xf numFmtId="178" fontId="0" fillId="0" borderId="14" xfId="0" applyNumberFormat="1" applyBorder="1" applyAlignment="1" applyProtection="1">
      <alignment horizontal="center" shrinkToFit="1"/>
      <protection locked="0"/>
    </xf>
    <xf numFmtId="0" fontId="13" fillId="0" borderId="22" xfId="0" applyFont="1" applyBorder="1" applyAlignment="1" applyProtection="1">
      <alignment vertical="center" shrinkToFit="1"/>
      <protection locked="0"/>
    </xf>
    <xf numFmtId="0" fontId="13" fillId="0" borderId="11" xfId="0" applyFont="1" applyBorder="1" applyAlignment="1" applyProtection="1">
      <alignment horizontal="center" shrinkToFit="1"/>
      <protection locked="0"/>
    </xf>
    <xf numFmtId="178" fontId="0" fillId="0" borderId="51" xfId="0" applyNumberFormat="1" applyBorder="1" applyAlignment="1" applyProtection="1">
      <alignment horizontal="center" shrinkToFit="1"/>
      <protection locked="0"/>
    </xf>
    <xf numFmtId="178" fontId="0" fillId="0" borderId="22" xfId="0" applyNumberFormat="1" applyBorder="1" applyAlignment="1" applyProtection="1">
      <alignment horizontal="center" shrinkToFit="1"/>
      <protection locked="0"/>
    </xf>
    <xf numFmtId="178" fontId="0" fillId="0" borderId="11" xfId="0" applyNumberFormat="1" applyBorder="1" applyAlignment="1" applyProtection="1">
      <alignment horizontal="center" shrinkToFit="1"/>
      <protection locked="0"/>
    </xf>
    <xf numFmtId="0" fontId="13" fillId="0" borderId="22" xfId="0" applyFont="1" applyBorder="1" applyAlignment="1">
      <alignment vertical="center" shrinkToFit="1"/>
    </xf>
    <xf numFmtId="0" fontId="13" fillId="0" borderId="11" xfId="0" applyFont="1" applyBorder="1" applyAlignment="1">
      <alignment horizontal="center" shrinkToFit="1"/>
    </xf>
    <xf numFmtId="178" fontId="0" fillId="0" borderId="51" xfId="0" applyNumberFormat="1" applyBorder="1" applyAlignment="1">
      <alignment horizontal="center" shrinkToFit="1"/>
    </xf>
    <xf numFmtId="178" fontId="0" fillId="0" borderId="52" xfId="0" applyNumberFormat="1" applyBorder="1" applyAlignment="1" applyProtection="1">
      <alignment horizontal="center" shrinkToFit="1"/>
      <protection/>
    </xf>
    <xf numFmtId="178" fontId="0" fillId="0" borderId="11" xfId="0" applyNumberFormat="1" applyBorder="1" applyAlignment="1" applyProtection="1">
      <alignment horizontal="center" shrinkToFit="1"/>
      <protection/>
    </xf>
    <xf numFmtId="0" fontId="13" fillId="0" borderId="23" xfId="0" applyFont="1" applyBorder="1" applyAlignment="1">
      <alignment vertical="center" shrinkToFit="1"/>
    </xf>
    <xf numFmtId="0" fontId="13" fillId="0" borderId="12" xfId="0" applyFont="1" applyBorder="1" applyAlignment="1">
      <alignment horizontal="center" shrinkToFit="1"/>
    </xf>
    <xf numFmtId="178" fontId="0" fillId="0" borderId="53" xfId="0" applyNumberFormat="1" applyBorder="1" applyAlignment="1">
      <alignment horizontal="center" shrinkToFit="1"/>
    </xf>
    <xf numFmtId="178" fontId="0" fillId="0" borderId="54" xfId="0" applyNumberFormat="1" applyBorder="1" applyAlignment="1" applyProtection="1">
      <alignment horizontal="center" shrinkToFit="1"/>
      <protection/>
    </xf>
    <xf numFmtId="178" fontId="0" fillId="0" borderId="12" xfId="0" applyNumberFormat="1" applyBorder="1" applyAlignment="1" applyProtection="1">
      <alignment horizontal="center" shrinkToFit="1"/>
      <protection/>
    </xf>
    <xf numFmtId="178" fontId="0" fillId="0" borderId="15" xfId="0" applyNumberFormat="1" applyBorder="1" applyAlignment="1" applyProtection="1">
      <alignment horizontal="center" shrinkToFit="1"/>
      <protection locked="0"/>
    </xf>
    <xf numFmtId="0" fontId="13" fillId="0" borderId="13" xfId="0" applyFont="1" applyBorder="1" applyAlignment="1" applyProtection="1">
      <alignment vertical="center" shrinkToFit="1"/>
      <protection locked="0"/>
    </xf>
    <xf numFmtId="0" fontId="13" fillId="0" borderId="14" xfId="0" applyFont="1" applyBorder="1" applyAlignment="1" applyProtection="1">
      <alignment horizontal="center" shrinkToFit="1"/>
      <protection locked="0"/>
    </xf>
    <xf numFmtId="0" fontId="13" fillId="0" borderId="23" xfId="0" applyFont="1" applyBorder="1" applyAlignment="1" applyProtection="1">
      <alignment vertical="center" shrinkToFit="1"/>
      <protection locked="0"/>
    </xf>
    <xf numFmtId="0" fontId="13" fillId="0" borderId="12" xfId="0" applyFont="1" applyBorder="1" applyAlignment="1" applyProtection="1">
      <alignment horizontal="center" shrinkToFit="1"/>
      <protection locked="0"/>
    </xf>
    <xf numFmtId="178" fontId="0" fillId="0" borderId="53" xfId="0" applyNumberFormat="1" applyBorder="1" applyAlignment="1" applyProtection="1">
      <alignment horizontal="center" shrinkToFit="1"/>
      <protection locked="0"/>
    </xf>
    <xf numFmtId="178" fontId="0" fillId="0" borderId="55" xfId="0" applyNumberFormat="1" applyBorder="1" applyAlignment="1" applyProtection="1">
      <alignment horizontal="center" shrinkToFit="1"/>
      <protection locked="0"/>
    </xf>
    <xf numFmtId="178" fontId="0" fillId="0" borderId="56" xfId="0" applyNumberFormat="1" applyBorder="1" applyAlignment="1" applyProtection="1">
      <alignment horizontal="center" shrinkToFit="1"/>
      <protection locked="0"/>
    </xf>
    <xf numFmtId="16" fontId="13" fillId="0" borderId="22" xfId="0" applyNumberFormat="1" applyFont="1" applyBorder="1" applyAlignment="1" applyProtection="1">
      <alignment vertical="center" shrinkToFit="1"/>
      <protection locked="0"/>
    </xf>
    <xf numFmtId="178" fontId="0" fillId="33" borderId="57" xfId="0" applyNumberFormat="1" applyFill="1" applyBorder="1" applyAlignment="1">
      <alignment horizontal="center" vertical="center" shrinkToFit="1"/>
    </xf>
    <xf numFmtId="178" fontId="0" fillId="0" borderId="58" xfId="0" applyNumberFormat="1" applyBorder="1" applyAlignment="1">
      <alignment horizontal="center" vertical="center" shrinkToFit="1"/>
    </xf>
    <xf numFmtId="178" fontId="10" fillId="33" borderId="47" xfId="0" applyNumberFormat="1" applyFont="1" applyFill="1" applyBorder="1" applyAlignment="1">
      <alignment horizontal="center" vertical="center" shrinkToFit="1"/>
    </xf>
    <xf numFmtId="178" fontId="10" fillId="33" borderId="48" xfId="0" applyNumberFormat="1" applyFont="1" applyFill="1" applyBorder="1" applyAlignment="1">
      <alignment horizontal="center" vertical="center" shrinkToFit="1"/>
    </xf>
    <xf numFmtId="178" fontId="10" fillId="33" borderId="59" xfId="0" applyNumberFormat="1" applyFont="1" applyFill="1" applyBorder="1" applyAlignment="1">
      <alignment horizontal="center" vertical="center" shrinkToFit="1"/>
    </xf>
    <xf numFmtId="178" fontId="0" fillId="24" borderId="0" xfId="0" applyNumberFormat="1" applyFont="1" applyFill="1" applyBorder="1" applyAlignment="1">
      <alignment horizontal="center" shrinkToFit="1"/>
    </xf>
    <xf numFmtId="178" fontId="68" fillId="24" borderId="0" xfId="0" applyNumberFormat="1" applyFont="1" applyFill="1" applyBorder="1" applyAlignment="1">
      <alignment horizontal="center" vertical="center" shrinkToFit="1"/>
    </xf>
    <xf numFmtId="4" fontId="0" fillId="0" borderId="32" xfId="0" applyNumberFormat="1" applyFill="1" applyBorder="1" applyAlignment="1" applyProtection="1">
      <alignment horizontal="center" shrinkToFit="1"/>
      <protection locked="0"/>
    </xf>
    <xf numFmtId="4" fontId="9" fillId="24" borderId="60" xfId="0" applyNumberFormat="1" applyFont="1" applyFill="1" applyBorder="1" applyAlignment="1">
      <alignment horizontal="center" vertical="center" shrinkToFit="1"/>
    </xf>
    <xf numFmtId="4" fontId="9" fillId="24" borderId="25" xfId="0" applyNumberFormat="1" applyFont="1" applyFill="1" applyBorder="1" applyAlignment="1">
      <alignment horizontal="center" vertical="center" shrinkToFit="1"/>
    </xf>
    <xf numFmtId="178" fontId="1" fillId="24" borderId="0" xfId="0" applyNumberFormat="1" applyFont="1" applyFill="1" applyBorder="1" applyAlignment="1">
      <alignment horizontal="center" vertical="center"/>
    </xf>
    <xf numFmtId="4" fontId="0" fillId="24" borderId="61" xfId="0" applyNumberFormat="1" applyFill="1" applyBorder="1" applyAlignment="1">
      <alignment horizontal="center" vertical="center" shrinkToFit="1"/>
    </xf>
    <xf numFmtId="4" fontId="0" fillId="24" borderId="62" xfId="0" applyNumberFormat="1" applyFill="1" applyBorder="1" applyAlignment="1">
      <alignment horizontal="center" vertical="center" shrinkToFit="1"/>
    </xf>
    <xf numFmtId="4" fontId="0" fillId="24" borderId="26" xfId="0" applyNumberFormat="1" applyFill="1" applyBorder="1" applyAlignment="1">
      <alignment horizontal="center" vertical="center" shrinkToFit="1"/>
    </xf>
    <xf numFmtId="4" fontId="0" fillId="24" borderId="63" xfId="0" applyNumberFormat="1" applyFill="1" applyBorder="1" applyAlignment="1">
      <alignment horizontal="center" vertical="center" shrinkToFit="1"/>
    </xf>
    <xf numFmtId="4" fontId="67" fillId="24" borderId="64" xfId="0" applyNumberFormat="1" applyFont="1" applyFill="1" applyBorder="1" applyAlignment="1">
      <alignment horizontal="center" vertical="center" shrinkToFit="1"/>
    </xf>
    <xf numFmtId="4" fontId="67" fillId="24" borderId="35" xfId="0" applyNumberFormat="1" applyFont="1" applyFill="1" applyBorder="1" applyAlignment="1">
      <alignment horizontal="center" vertical="center" shrinkToFit="1"/>
    </xf>
    <xf numFmtId="4" fontId="67" fillId="24" borderId="32" xfId="0" applyNumberFormat="1" applyFont="1" applyFill="1" applyBorder="1" applyAlignment="1">
      <alignment horizontal="center" vertical="center" shrinkToFit="1"/>
    </xf>
    <xf numFmtId="4" fontId="67" fillId="24" borderId="44" xfId="0" applyNumberFormat="1" applyFont="1" applyFill="1" applyBorder="1" applyAlignment="1">
      <alignment horizontal="center" vertical="center" shrinkToFit="1"/>
    </xf>
    <xf numFmtId="4" fontId="67" fillId="24" borderId="65" xfId="0" applyNumberFormat="1" applyFont="1" applyFill="1" applyBorder="1" applyAlignment="1">
      <alignment horizontal="center" vertical="center" shrinkToFit="1"/>
    </xf>
    <xf numFmtId="4" fontId="67" fillId="24" borderId="66" xfId="0" applyNumberFormat="1" applyFont="1" applyFill="1" applyBorder="1" applyAlignment="1">
      <alignment horizontal="center" vertical="center" shrinkToFit="1"/>
    </xf>
    <xf numFmtId="4" fontId="67" fillId="24" borderId="67" xfId="0" applyNumberFormat="1" applyFont="1" applyFill="1" applyBorder="1" applyAlignment="1">
      <alignment horizontal="center" vertical="center" shrinkToFit="1"/>
    </xf>
    <xf numFmtId="4" fontId="67" fillId="24" borderId="68" xfId="0" applyNumberFormat="1" applyFont="1" applyFill="1" applyBorder="1" applyAlignment="1">
      <alignment horizontal="center" vertical="center" shrinkToFit="1"/>
    </xf>
    <xf numFmtId="4" fontId="0" fillId="24" borderId="33" xfId="0" applyNumberFormat="1" applyFill="1" applyBorder="1" applyAlignment="1">
      <alignment horizontal="center" vertical="center" shrinkToFit="1"/>
    </xf>
    <xf numFmtId="4" fontId="0" fillId="24" borderId="25" xfId="0" applyNumberFormat="1" applyFill="1" applyBorder="1" applyAlignment="1">
      <alignment horizontal="center" vertical="center" shrinkToFit="1"/>
    </xf>
    <xf numFmtId="4" fontId="0" fillId="24" borderId="69" xfId="0" applyNumberFormat="1" applyFill="1" applyBorder="1" applyAlignment="1">
      <alignment horizontal="center" vertical="center" shrinkToFit="1"/>
    </xf>
    <xf numFmtId="4" fontId="0" fillId="24" borderId="70" xfId="0" applyNumberFormat="1" applyFill="1" applyBorder="1" applyAlignment="1">
      <alignment vertical="center" shrinkToFit="1"/>
    </xf>
    <xf numFmtId="4" fontId="0" fillId="24" borderId="34" xfId="0" applyNumberFormat="1" applyFill="1" applyBorder="1" applyAlignment="1">
      <alignment horizontal="center" vertical="center" shrinkToFit="1"/>
    </xf>
    <xf numFmtId="4" fontId="0" fillId="24" borderId="30" xfId="0" applyNumberFormat="1" applyFill="1" applyBorder="1" applyAlignment="1">
      <alignment horizontal="center" vertical="center" shrinkToFit="1"/>
    </xf>
    <xf numFmtId="2" fontId="0" fillId="0" borderId="48" xfId="0" applyNumberFormat="1" applyFont="1" applyFill="1" applyBorder="1" applyAlignment="1" applyProtection="1">
      <alignment horizontal="center" vertical="center" shrinkToFit="1"/>
      <protection locked="0"/>
    </xf>
    <xf numFmtId="10" fontId="0" fillId="0" borderId="71" xfId="51" applyNumberFormat="1" applyFont="1" applyBorder="1" applyAlignment="1">
      <alignment horizontal="center" vertical="center" shrinkToFit="1"/>
    </xf>
    <xf numFmtId="0" fontId="0" fillId="24" borderId="0" xfId="0" applyFont="1" applyFill="1" applyAlignment="1">
      <alignment/>
    </xf>
    <xf numFmtId="14" fontId="0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shrinkToFit="1"/>
    </xf>
    <xf numFmtId="0" fontId="0" fillId="0" borderId="72" xfId="0" applyFont="1" applyBorder="1" applyAlignment="1">
      <alignment/>
    </xf>
    <xf numFmtId="0" fontId="4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center"/>
      <protection hidden="1"/>
    </xf>
    <xf numFmtId="0" fontId="16" fillId="0" borderId="72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/>
    </xf>
    <xf numFmtId="0" fontId="2" fillId="0" borderId="0" xfId="0" applyFont="1" applyBorder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/>
      <protection/>
    </xf>
    <xf numFmtId="0" fontId="16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24" borderId="0" xfId="0" applyFill="1" applyAlignment="1" applyProtection="1">
      <alignment horizontal="center" wrapText="1"/>
      <protection/>
    </xf>
    <xf numFmtId="0" fontId="0" fillId="24" borderId="0" xfId="0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0" fillId="24" borderId="42" xfId="0" applyFont="1" applyFill="1" applyBorder="1" applyAlignment="1" applyProtection="1">
      <alignment vertical="center"/>
      <protection/>
    </xf>
    <xf numFmtId="0" fontId="17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Alignment="1" applyProtection="1">
      <alignment wrapText="1"/>
      <protection/>
    </xf>
    <xf numFmtId="0" fontId="17" fillId="24" borderId="0" xfId="0" applyFont="1" applyFill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/>
    </xf>
    <xf numFmtId="14" fontId="0" fillId="24" borderId="0" xfId="0" applyNumberFormat="1" applyFill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172" fontId="69" fillId="24" borderId="0" xfId="0" applyNumberFormat="1" applyFont="1" applyFill="1" applyBorder="1" applyAlignment="1" applyProtection="1">
      <alignment horizontal="left" vertical="center" indent="1"/>
      <protection/>
    </xf>
    <xf numFmtId="14" fontId="0" fillId="24" borderId="0" xfId="0" applyNumberFormat="1" applyFont="1" applyFill="1" applyBorder="1" applyAlignment="1" applyProtection="1">
      <alignment horizontal="center" vertical="center"/>
      <protection/>
    </xf>
    <xf numFmtId="4" fontId="0" fillId="0" borderId="30" xfId="0" applyNumberFormat="1" applyFont="1" applyFill="1" applyBorder="1" applyAlignment="1" applyProtection="1">
      <alignment horizontal="center" shrinkToFit="1"/>
      <protection locked="0"/>
    </xf>
    <xf numFmtId="0" fontId="0" fillId="24" borderId="73" xfId="0" applyFill="1" applyBorder="1" applyAlignment="1">
      <alignment vertical="center"/>
    </xf>
    <xf numFmtId="0" fontId="0" fillId="24" borderId="74" xfId="0" applyFill="1" applyBorder="1" applyAlignment="1">
      <alignment horizontal="center" vertical="center" wrapText="1"/>
    </xf>
    <xf numFmtId="0" fontId="0" fillId="24" borderId="74" xfId="0" applyFill="1" applyBorder="1" applyAlignment="1">
      <alignment vertical="center"/>
    </xf>
    <xf numFmtId="0" fontId="17" fillId="0" borderId="0" xfId="0" applyFont="1" applyAlignment="1">
      <alignment/>
    </xf>
    <xf numFmtId="0" fontId="1" fillId="24" borderId="33" xfId="0" applyFont="1" applyFill="1" applyBorder="1" applyAlignment="1">
      <alignment horizontal="left" vertical="center" indent="1"/>
    </xf>
    <xf numFmtId="0" fontId="1" fillId="24" borderId="42" xfId="0" applyFont="1" applyFill="1" applyBorder="1" applyAlignment="1">
      <alignment vertical="center"/>
    </xf>
    <xf numFmtId="4" fontId="1" fillId="24" borderId="41" xfId="0" applyNumberFormat="1" applyFont="1" applyFill="1" applyBorder="1" applyAlignment="1">
      <alignment horizontal="center" vertical="center" shrinkToFit="1"/>
    </xf>
    <xf numFmtId="0" fontId="1" fillId="24" borderId="34" xfId="0" applyFont="1" applyFill="1" applyBorder="1" applyAlignment="1">
      <alignment horizontal="left" vertical="center" indent="1"/>
    </xf>
    <xf numFmtId="4" fontId="1" fillId="24" borderId="31" xfId="0" applyNumberFormat="1" applyFont="1" applyFill="1" applyBorder="1" applyAlignment="1">
      <alignment horizontal="center" vertical="center" shrinkToFit="1"/>
    </xf>
    <xf numFmtId="0" fontId="0" fillId="24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 quotePrefix="1">
      <alignment vertical="top" wrapText="1"/>
    </xf>
    <xf numFmtId="0" fontId="0" fillId="0" borderId="0" xfId="0" applyFill="1" applyAlignment="1">
      <alignment horizontal="center" vertical="top"/>
    </xf>
    <xf numFmtId="0" fontId="68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70" fillId="0" borderId="0" xfId="37" applyFont="1" applyFill="1" applyAlignment="1" applyProtection="1">
      <alignment vertical="top" wrapText="1"/>
      <protection/>
    </xf>
    <xf numFmtId="0" fontId="0" fillId="0" borderId="0" xfId="0" applyFill="1" applyAlignment="1">
      <alignment vertical="top" wrapText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0" fillId="24" borderId="75" xfId="0" applyFont="1" applyFill="1" applyBorder="1" applyAlignment="1">
      <alignment vertical="center"/>
    </xf>
    <xf numFmtId="10" fontId="0" fillId="24" borderId="73" xfId="51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center" shrinkToFit="1"/>
      <protection locked="0"/>
    </xf>
    <xf numFmtId="10" fontId="0" fillId="24" borderId="76" xfId="51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 indent="1"/>
    </xf>
    <xf numFmtId="0" fontId="0" fillId="24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0" fillId="24" borderId="0" xfId="0" applyFill="1" applyAlignment="1">
      <alignment wrapText="1"/>
    </xf>
    <xf numFmtId="4" fontId="71" fillId="24" borderId="0" xfId="0" applyNumberFormat="1" applyFont="1" applyFill="1" applyBorder="1" applyAlignment="1">
      <alignment horizontal="center" vertical="center" shrinkToFit="1"/>
    </xf>
    <xf numFmtId="4" fontId="68" fillId="24" borderId="56" xfId="0" applyNumberFormat="1" applyFont="1" applyFill="1" applyBorder="1" applyAlignment="1">
      <alignment horizontal="center" vertical="center" shrinkToFit="1"/>
    </xf>
    <xf numFmtId="4" fontId="0" fillId="24" borderId="69" xfId="0" applyNumberFormat="1" applyFill="1" applyBorder="1" applyAlignment="1">
      <alignment vertical="center" shrinkToFit="1"/>
    </xf>
    <xf numFmtId="4" fontId="0" fillId="24" borderId="31" xfId="0" applyNumberFormat="1" applyFill="1" applyBorder="1" applyAlignment="1">
      <alignment horizontal="center" vertical="center" shrinkToFit="1"/>
    </xf>
    <xf numFmtId="4" fontId="0" fillId="24" borderId="44" xfId="0" applyNumberFormat="1" applyFill="1" applyBorder="1" applyAlignment="1">
      <alignment vertical="center" shrinkToFit="1"/>
    </xf>
    <xf numFmtId="0" fontId="0" fillId="24" borderId="24" xfId="0" applyFill="1" applyBorder="1" applyAlignment="1">
      <alignment horizontal="left" indent="1"/>
    </xf>
    <xf numFmtId="0" fontId="0" fillId="24" borderId="70" xfId="0" applyFont="1" applyFill="1" applyBorder="1" applyAlignment="1">
      <alignment horizontal="center" vertical="center"/>
    </xf>
    <xf numFmtId="178" fontId="0" fillId="0" borderId="52" xfId="0" applyNumberFormat="1" applyBorder="1" applyAlignment="1" applyProtection="1">
      <alignment horizontal="center" shrinkToFit="1"/>
      <protection locked="0"/>
    </xf>
    <xf numFmtId="0" fontId="16" fillId="0" borderId="0" xfId="0" applyFont="1" applyFill="1" applyBorder="1" applyAlignment="1" applyProtection="1">
      <alignment vertical="center" shrinkToFit="1"/>
      <protection/>
    </xf>
    <xf numFmtId="14" fontId="2" fillId="0" borderId="0" xfId="0" applyNumberFormat="1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14" fontId="0" fillId="24" borderId="0" xfId="0" applyNumberFormat="1" applyFont="1" applyFill="1" applyAlignment="1">
      <alignment horizontal="center" vertical="center"/>
    </xf>
    <xf numFmtId="14" fontId="0" fillId="24" borderId="0" xfId="0" applyNumberFormat="1" applyFill="1" applyAlignment="1">
      <alignment vertical="center"/>
    </xf>
    <xf numFmtId="0" fontId="3" fillId="24" borderId="0" xfId="0" applyFont="1" applyFill="1" applyAlignment="1">
      <alignment/>
    </xf>
    <xf numFmtId="0" fontId="3" fillId="0" borderId="0" xfId="46" applyFont="1" applyAlignment="1">
      <alignment/>
      <protection/>
    </xf>
    <xf numFmtId="0" fontId="0" fillId="24" borderId="0" xfId="0" applyFill="1" applyAlignment="1">
      <alignment horizontal="center" wrapText="1"/>
    </xf>
    <xf numFmtId="0" fontId="3" fillId="24" borderId="0" xfId="0" applyFont="1" applyFill="1" applyAlignment="1">
      <alignment/>
    </xf>
    <xf numFmtId="0" fontId="0" fillId="24" borderId="34" xfId="0" applyFont="1" applyFill="1" applyBorder="1" applyAlignment="1">
      <alignment horizontal="left" vertical="center" indent="1"/>
    </xf>
    <xf numFmtId="0" fontId="0" fillId="24" borderId="30" xfId="0" applyFont="1" applyFill="1" applyBorder="1" applyAlignment="1">
      <alignment vertical="center"/>
    </xf>
    <xf numFmtId="174" fontId="0" fillId="24" borderId="30" xfId="0" applyNumberFormat="1" applyFill="1" applyBorder="1" applyAlignment="1">
      <alignment horizontal="center" vertical="center" shrinkToFit="1"/>
    </xf>
    <xf numFmtId="174" fontId="0" fillId="24" borderId="77" xfId="0" applyNumberFormat="1" applyFill="1" applyBorder="1" applyAlignment="1">
      <alignment horizontal="center" vertical="center" shrinkToFit="1"/>
    </xf>
    <xf numFmtId="0" fontId="0" fillId="24" borderId="31" xfId="0" applyFill="1" applyBorder="1" applyAlignment="1">
      <alignment vertical="center" shrinkToFit="1"/>
    </xf>
    <xf numFmtId="0" fontId="0" fillId="24" borderId="31" xfId="0" applyFill="1" applyBorder="1" applyAlignment="1">
      <alignment horizontal="center" vertical="center" shrinkToFit="1"/>
    </xf>
    <xf numFmtId="0" fontId="9" fillId="24" borderId="35" xfId="0" applyFont="1" applyFill="1" applyBorder="1" applyAlignment="1">
      <alignment horizontal="left" vertical="center" indent="1"/>
    </xf>
    <xf numFmtId="0" fontId="9" fillId="24" borderId="32" xfId="0" applyFont="1" applyFill="1" applyBorder="1" applyAlignment="1">
      <alignment vertical="center"/>
    </xf>
    <xf numFmtId="0" fontId="9" fillId="24" borderId="44" xfId="0" applyFont="1" applyFill="1" applyBorder="1" applyAlignment="1">
      <alignment vertical="center" shrinkToFit="1"/>
    </xf>
    <xf numFmtId="174" fontId="9" fillId="24" borderId="78" xfId="0" applyNumberFormat="1" applyFont="1" applyFill="1" applyBorder="1" applyAlignment="1">
      <alignment horizontal="center" vertical="center" shrinkToFit="1"/>
    </xf>
    <xf numFmtId="174" fontId="9" fillId="24" borderId="32" xfId="0" applyNumberFormat="1" applyFont="1" applyFill="1" applyBorder="1" applyAlignment="1">
      <alignment horizontal="center" vertical="center" shrinkToFit="1"/>
    </xf>
    <xf numFmtId="0" fontId="9" fillId="24" borderId="79" xfId="0" applyFont="1" applyFill="1" applyBorder="1" applyAlignment="1">
      <alignment horizontal="center" vertical="center" shrinkToFit="1"/>
    </xf>
    <xf numFmtId="0" fontId="9" fillId="24" borderId="0" xfId="0" applyFont="1" applyFill="1" applyAlignment="1">
      <alignment horizontal="center" vertical="center"/>
    </xf>
    <xf numFmtId="4" fontId="9" fillId="24" borderId="0" xfId="0" applyNumberFormat="1" applyFont="1" applyFill="1" applyBorder="1" applyAlignment="1">
      <alignment vertical="center" shrinkToFit="1"/>
    </xf>
    <xf numFmtId="0" fontId="9" fillId="24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Alignment="1" applyProtection="1">
      <alignment horizontal="center"/>
      <protection locked="0"/>
    </xf>
    <xf numFmtId="0" fontId="0" fillId="24" borderId="24" xfId="0" applyFill="1" applyBorder="1" applyAlignment="1">
      <alignment horizontal="left" indent="1"/>
    </xf>
    <xf numFmtId="0" fontId="9" fillId="24" borderId="0" xfId="0" applyFont="1" applyFill="1" applyBorder="1" applyAlignment="1">
      <alignment horizontal="right" vertical="center" indent="1" shrinkToFit="1"/>
    </xf>
    <xf numFmtId="0" fontId="13" fillId="0" borderId="55" xfId="0" applyFont="1" applyBorder="1" applyAlignment="1" applyProtection="1">
      <alignment vertical="center" shrinkToFit="1"/>
      <protection locked="0"/>
    </xf>
    <xf numFmtId="0" fontId="13" fillId="0" borderId="56" xfId="0" applyFont="1" applyBorder="1" applyAlignment="1" applyProtection="1">
      <alignment horizontal="center" shrinkToFit="1"/>
      <protection locked="0"/>
    </xf>
    <xf numFmtId="172" fontId="0" fillId="0" borderId="56" xfId="0" applyNumberFormat="1" applyBorder="1" applyAlignment="1" applyProtection="1">
      <alignment horizontal="center" shrinkToFit="1"/>
      <protection locked="0"/>
    </xf>
    <xf numFmtId="178" fontId="0" fillId="0" borderId="80" xfId="0" applyNumberFormat="1" applyBorder="1" applyAlignment="1" applyProtection="1">
      <alignment horizontal="center" shrinkToFit="1"/>
      <protection locked="0"/>
    </xf>
    <xf numFmtId="14" fontId="0" fillId="0" borderId="31" xfId="0" applyNumberFormat="1" applyFont="1" applyFill="1" applyBorder="1" applyAlignment="1" applyProtection="1">
      <alignment horizontal="center" shrinkToFit="1"/>
      <protection locked="0"/>
    </xf>
    <xf numFmtId="0" fontId="9" fillId="24" borderId="0" xfId="0" applyFont="1" applyFill="1" applyBorder="1" applyAlignment="1">
      <alignment wrapText="1"/>
    </xf>
    <xf numFmtId="0" fontId="1" fillId="24" borderId="0" xfId="0" applyFont="1" applyFill="1" applyBorder="1" applyAlignment="1">
      <alignment horizontal="center" vertical="center"/>
    </xf>
    <xf numFmtId="0" fontId="0" fillId="24" borderId="81" xfId="0" applyFont="1" applyFill="1" applyBorder="1" applyAlignment="1">
      <alignment horizontal="center" vertical="center" wrapText="1"/>
    </xf>
    <xf numFmtId="0" fontId="0" fillId="24" borderId="82" xfId="0" applyFont="1" applyFill="1" applyBorder="1" applyAlignment="1">
      <alignment horizontal="center" vertical="center" wrapText="1"/>
    </xf>
    <xf numFmtId="0" fontId="9" fillId="24" borderId="83" xfId="0" applyFont="1" applyFill="1" applyBorder="1" applyAlignment="1">
      <alignment horizontal="center" vertical="center" wrapText="1"/>
    </xf>
    <xf numFmtId="0" fontId="9" fillId="24" borderId="84" xfId="0" applyFont="1" applyFill="1" applyBorder="1" applyAlignment="1">
      <alignment horizontal="center" vertical="center" wrapText="1"/>
    </xf>
    <xf numFmtId="0" fontId="0" fillId="24" borderId="85" xfId="0" applyFont="1" applyFill="1" applyBorder="1" applyAlignment="1">
      <alignment horizontal="center" vertical="center" wrapText="1"/>
    </xf>
    <xf numFmtId="0" fontId="0" fillId="24" borderId="60" xfId="0" applyFont="1" applyFill="1" applyBorder="1" applyAlignment="1">
      <alignment horizontal="center" vertical="center" wrapText="1"/>
    </xf>
    <xf numFmtId="0" fontId="0" fillId="24" borderId="82" xfId="0" applyFill="1" applyBorder="1" applyAlignment="1">
      <alignment horizontal="center" vertical="center"/>
    </xf>
    <xf numFmtId="0" fontId="0" fillId="24" borderId="86" xfId="0" applyFont="1" applyFill="1" applyBorder="1" applyAlignment="1">
      <alignment horizontal="left" vertical="center" indent="1"/>
    </xf>
    <xf numFmtId="0" fontId="0" fillId="24" borderId="24" xfId="0" applyFont="1" applyFill="1" applyBorder="1" applyAlignment="1">
      <alignment horizontal="left" vertical="center" indent="1"/>
    </xf>
    <xf numFmtId="0" fontId="0" fillId="24" borderId="87" xfId="0" applyFill="1" applyBorder="1" applyAlignment="1">
      <alignment horizontal="left" vertical="center" indent="1"/>
    </xf>
    <xf numFmtId="0" fontId="0" fillId="24" borderId="70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left" wrapText="1" indent="1"/>
    </xf>
    <xf numFmtId="0" fontId="9" fillId="24" borderId="0" xfId="0" applyFont="1" applyFill="1" applyBorder="1" applyAlignment="1">
      <alignment horizontal="left" wrapText="1" indent="1"/>
    </xf>
    <xf numFmtId="178" fontId="0" fillId="24" borderId="56" xfId="0" applyNumberFormat="1" applyFont="1" applyFill="1" applyBorder="1" applyAlignment="1">
      <alignment horizontal="center" vertical="center" wrapText="1"/>
    </xf>
    <xf numFmtId="178" fontId="0" fillId="24" borderId="45" xfId="0" applyNumberFormat="1" applyFont="1" applyFill="1" applyBorder="1" applyAlignment="1">
      <alignment horizontal="center" vertical="center" wrapText="1"/>
    </xf>
    <xf numFmtId="178" fontId="0" fillId="24" borderId="14" xfId="0" applyNumberForma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left" vertical="top" wrapText="1" indent="1"/>
    </xf>
    <xf numFmtId="0" fontId="0" fillId="24" borderId="24" xfId="0" applyFill="1" applyBorder="1" applyAlignment="1">
      <alignment horizontal="left" vertical="top" wrapText="1" indent="1"/>
    </xf>
    <xf numFmtId="0" fontId="0" fillId="24" borderId="24" xfId="0" applyFill="1" applyBorder="1" applyAlignment="1">
      <alignment horizontal="left" indent="1"/>
    </xf>
    <xf numFmtId="0" fontId="0" fillId="24" borderId="87" xfId="0" applyFill="1" applyBorder="1" applyAlignment="1">
      <alignment horizontal="left" indent="1"/>
    </xf>
    <xf numFmtId="4" fontId="9" fillId="24" borderId="60" xfId="0" applyNumberFormat="1" applyFont="1" applyFill="1" applyBorder="1" applyAlignment="1">
      <alignment horizontal="center" vertical="center" shrinkToFit="1"/>
    </xf>
    <xf numFmtId="4" fontId="9" fillId="24" borderId="25" xfId="0" applyNumberFormat="1" applyFont="1" applyFill="1" applyBorder="1" applyAlignment="1">
      <alignment horizontal="center" vertical="center" shrinkToFit="1"/>
    </xf>
    <xf numFmtId="4" fontId="68" fillId="24" borderId="56" xfId="0" applyNumberFormat="1" applyFont="1" applyFill="1" applyBorder="1" applyAlignment="1">
      <alignment horizontal="center" vertical="center" shrinkToFit="1"/>
    </xf>
    <xf numFmtId="4" fontId="68" fillId="24" borderId="45" xfId="0" applyNumberFormat="1" applyFont="1" applyFill="1" applyBorder="1" applyAlignment="1">
      <alignment horizontal="center" vertical="center" shrinkToFit="1"/>
    </xf>
    <xf numFmtId="4" fontId="68" fillId="24" borderId="46" xfId="0" applyNumberFormat="1" applyFont="1" applyFill="1" applyBorder="1" applyAlignment="1">
      <alignment horizontal="center" vertical="center" shrinkToFit="1"/>
    </xf>
    <xf numFmtId="0" fontId="0" fillId="24" borderId="26" xfId="0" applyFont="1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0" fillId="24" borderId="63" xfId="0" applyFill="1" applyBorder="1" applyAlignment="1">
      <alignment horizontal="center" vertical="center"/>
    </xf>
    <xf numFmtId="178" fontId="0" fillId="24" borderId="88" xfId="0" applyNumberFormat="1" applyFill="1" applyBorder="1" applyAlignment="1">
      <alignment horizontal="center" shrinkToFit="1"/>
    </xf>
    <xf numFmtId="178" fontId="0" fillId="24" borderId="45" xfId="0" applyNumberFormat="1" applyFill="1" applyBorder="1" applyAlignment="1">
      <alignment horizontal="center" shrinkToFit="1"/>
    </xf>
    <xf numFmtId="178" fontId="0" fillId="24" borderId="14" xfId="0" applyNumberFormat="1" applyFill="1" applyBorder="1" applyAlignment="1">
      <alignment horizontal="center" shrinkToFit="1"/>
    </xf>
    <xf numFmtId="0" fontId="0" fillId="24" borderId="36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24" borderId="38" xfId="0" applyFont="1" applyFill="1" applyBorder="1" applyAlignment="1">
      <alignment horizontal="center" vertical="center"/>
    </xf>
    <xf numFmtId="0" fontId="0" fillId="24" borderId="39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40" xfId="0" applyFont="1" applyFill="1" applyBorder="1" applyAlignment="1">
      <alignment horizontal="center" vertical="center"/>
    </xf>
    <xf numFmtId="0" fontId="0" fillId="24" borderId="41" xfId="0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/>
    </xf>
    <xf numFmtId="0" fontId="0" fillId="24" borderId="43" xfId="0" applyFont="1" applyFill="1" applyBorder="1" applyAlignment="1">
      <alignment horizontal="center" vertical="center"/>
    </xf>
    <xf numFmtId="4" fontId="0" fillId="24" borderId="81" xfId="0" applyNumberFormat="1" applyFill="1" applyBorder="1" applyAlignment="1">
      <alignment horizontal="center" vertical="center" shrinkToFit="1"/>
    </xf>
    <xf numFmtId="4" fontId="0" fillId="24" borderId="60" xfId="0" applyNumberFormat="1" applyFill="1" applyBorder="1" applyAlignment="1">
      <alignment horizontal="center" vertical="center" shrinkToFit="1"/>
    </xf>
    <xf numFmtId="4" fontId="0" fillId="24" borderId="82" xfId="0" applyNumberFormat="1" applyFill="1" applyBorder="1" applyAlignment="1">
      <alignment horizontal="center" vertical="center" shrinkToFit="1"/>
    </xf>
    <xf numFmtId="0" fontId="72" fillId="24" borderId="36" xfId="0" applyFont="1" applyFill="1" applyBorder="1" applyAlignment="1">
      <alignment horizontal="left" vertical="center"/>
    </xf>
    <xf numFmtId="0" fontId="72" fillId="24" borderId="37" xfId="0" applyFont="1" applyFill="1" applyBorder="1" applyAlignment="1">
      <alignment horizontal="left" vertical="center"/>
    </xf>
    <xf numFmtId="0" fontId="72" fillId="24" borderId="38" xfId="0" applyFont="1" applyFill="1" applyBorder="1" applyAlignment="1">
      <alignment horizontal="left" vertical="center"/>
    </xf>
    <xf numFmtId="0" fontId="72" fillId="24" borderId="39" xfId="0" applyFont="1" applyFill="1" applyBorder="1" applyAlignment="1">
      <alignment horizontal="left" vertical="center"/>
    </xf>
    <xf numFmtId="0" fontId="72" fillId="24" borderId="0" xfId="0" applyFont="1" applyFill="1" applyBorder="1" applyAlignment="1">
      <alignment horizontal="left" vertical="center"/>
    </xf>
    <xf numFmtId="0" fontId="72" fillId="24" borderId="40" xfId="0" applyFont="1" applyFill="1" applyBorder="1" applyAlignment="1">
      <alignment horizontal="left" vertical="center"/>
    </xf>
    <xf numFmtId="0" fontId="72" fillId="24" borderId="41" xfId="0" applyFont="1" applyFill="1" applyBorder="1" applyAlignment="1">
      <alignment horizontal="left" vertical="center"/>
    </xf>
    <xf numFmtId="0" fontId="72" fillId="24" borderId="42" xfId="0" applyFont="1" applyFill="1" applyBorder="1" applyAlignment="1">
      <alignment horizontal="left" vertical="center"/>
    </xf>
    <xf numFmtId="0" fontId="72" fillId="24" borderId="43" xfId="0" applyFont="1" applyFill="1" applyBorder="1" applyAlignment="1">
      <alignment horizontal="left" vertical="center"/>
    </xf>
    <xf numFmtId="0" fontId="0" fillId="24" borderId="88" xfId="0" applyFill="1" applyBorder="1" applyAlignment="1">
      <alignment horizontal="center" shrinkToFit="1"/>
    </xf>
    <xf numFmtId="0" fontId="0" fillId="24" borderId="45" xfId="0" applyFill="1" applyBorder="1" applyAlignment="1">
      <alignment horizontal="center" shrinkToFit="1"/>
    </xf>
    <xf numFmtId="0" fontId="0" fillId="24" borderId="14" xfId="0" applyFill="1" applyBorder="1" applyAlignment="1">
      <alignment horizontal="center" shrinkToFit="1"/>
    </xf>
    <xf numFmtId="16" fontId="1" fillId="24" borderId="24" xfId="0" applyNumberFormat="1" applyFont="1" applyFill="1" applyBorder="1" applyAlignment="1">
      <alignment horizontal="left" vertical="top" wrapText="1" indent="1"/>
    </xf>
    <xf numFmtId="0" fontId="2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24" borderId="37" xfId="0" applyFont="1" applyFill="1" applyBorder="1" applyAlignment="1">
      <alignment horizontal="left" vertical="center" wrapText="1"/>
    </xf>
    <xf numFmtId="4" fontId="0" fillId="24" borderId="60" xfId="0" applyNumberFormat="1" applyFont="1" applyFill="1" applyBorder="1" applyAlignment="1">
      <alignment horizontal="center" vertical="center" shrinkToFit="1"/>
    </xf>
    <xf numFmtId="4" fontId="0" fillId="24" borderId="25" xfId="0" applyNumberFormat="1" applyFont="1" applyFill="1" applyBorder="1" applyAlignment="1">
      <alignment horizontal="center" vertical="center" shrinkToFit="1"/>
    </xf>
    <xf numFmtId="0" fontId="72" fillId="24" borderId="37" xfId="0" applyFont="1" applyFill="1" applyBorder="1" applyAlignment="1">
      <alignment horizontal="left"/>
    </xf>
    <xf numFmtId="0" fontId="72" fillId="24" borderId="0" xfId="0" applyFont="1" applyFill="1" applyBorder="1" applyAlignment="1">
      <alignment horizontal="left"/>
    </xf>
    <xf numFmtId="0" fontId="72" fillId="24" borderId="42" xfId="0" applyFont="1" applyFill="1" applyBorder="1" applyAlignment="1">
      <alignment horizontal="left"/>
    </xf>
    <xf numFmtId="0" fontId="10" fillId="24" borderId="0" xfId="0" applyFont="1" applyFill="1" applyAlignment="1">
      <alignment horizontal="right" wrapText="1" shrinkToFit="1"/>
    </xf>
    <xf numFmtId="0" fontId="0" fillId="24" borderId="86" xfId="0" applyFill="1" applyBorder="1" applyAlignment="1">
      <alignment horizontal="left" vertical="center" wrapText="1" indent="1"/>
    </xf>
    <xf numFmtId="0" fontId="0" fillId="24" borderId="87" xfId="0" applyFill="1" applyBorder="1" applyAlignment="1">
      <alignment horizontal="left" vertical="center" wrapText="1" indent="1"/>
    </xf>
    <xf numFmtId="0" fontId="0" fillId="24" borderId="62" xfId="0" applyFont="1" applyFill="1" applyBorder="1" applyAlignment="1">
      <alignment horizontal="left" vertical="center" indent="1"/>
    </xf>
    <xf numFmtId="0" fontId="0" fillId="24" borderId="34" xfId="0" applyFont="1" applyFill="1" applyBorder="1" applyAlignment="1">
      <alignment horizontal="left" vertical="center" indent="1"/>
    </xf>
    <xf numFmtId="0" fontId="0" fillId="24" borderId="35" xfId="0" applyFont="1" applyFill="1" applyBorder="1" applyAlignment="1">
      <alignment horizontal="left" vertical="center" indent="1"/>
    </xf>
    <xf numFmtId="49" fontId="16" fillId="0" borderId="0" xfId="0" applyNumberFormat="1" applyFont="1" applyFill="1" applyBorder="1" applyAlignment="1" applyProtection="1">
      <alignment horizontal="left" indent="1"/>
      <protection locked="0"/>
    </xf>
    <xf numFmtId="49" fontId="16" fillId="0" borderId="42" xfId="0" applyNumberFormat="1" applyFont="1" applyFill="1" applyBorder="1" applyAlignment="1" applyProtection="1">
      <alignment horizontal="left" indent="1"/>
      <protection locked="0"/>
    </xf>
    <xf numFmtId="0" fontId="0" fillId="24" borderId="34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4" fontId="0" fillId="24" borderId="63" xfId="0" applyNumberFormat="1" applyFill="1" applyBorder="1" applyAlignment="1">
      <alignment horizontal="center" vertical="center" shrinkToFit="1"/>
    </xf>
    <xf numFmtId="4" fontId="0" fillId="24" borderId="44" xfId="0" applyNumberFormat="1" applyFill="1" applyBorder="1" applyAlignment="1">
      <alignment horizontal="center" vertical="center" shrinkToFit="1"/>
    </xf>
    <xf numFmtId="174" fontId="0" fillId="24" borderId="62" xfId="0" applyNumberFormat="1" applyFill="1" applyBorder="1" applyAlignment="1">
      <alignment horizontal="center" vertical="center" shrinkToFit="1"/>
    </xf>
    <xf numFmtId="174" fontId="0" fillId="24" borderId="35" xfId="0" applyNumberFormat="1" applyFill="1" applyBorder="1" applyAlignment="1">
      <alignment horizontal="center" vertical="center" shrinkToFit="1"/>
    </xf>
    <xf numFmtId="174" fontId="0" fillId="24" borderId="66" xfId="0" applyNumberFormat="1" applyFill="1" applyBorder="1" applyAlignment="1">
      <alignment horizontal="center" vertical="center" shrinkToFit="1"/>
    </xf>
    <xf numFmtId="0" fontId="0" fillId="24" borderId="86" xfId="0" applyFont="1" applyFill="1" applyBorder="1" applyAlignment="1">
      <alignment horizontal="left" vertical="center" wrapText="1" indent="1"/>
    </xf>
    <xf numFmtId="0" fontId="0" fillId="24" borderId="89" xfId="0" applyFont="1" applyFill="1" applyBorder="1" applyAlignment="1">
      <alignment horizontal="left" vertical="center" wrapText="1" indent="1"/>
    </xf>
    <xf numFmtId="0" fontId="10" fillId="24" borderId="0" xfId="0" applyFont="1" applyFill="1" applyBorder="1" applyAlignment="1">
      <alignment horizontal="left" vertical="center" wrapText="1"/>
    </xf>
    <xf numFmtId="0" fontId="10" fillId="24" borderId="27" xfId="0" applyFont="1" applyFill="1" applyBorder="1" applyAlignment="1">
      <alignment horizontal="left" vertical="center" wrapText="1"/>
    </xf>
    <xf numFmtId="0" fontId="17" fillId="24" borderId="0" xfId="0" applyFont="1" applyFill="1" applyBorder="1" applyAlignment="1" applyProtection="1">
      <alignment horizontal="center"/>
      <protection/>
    </xf>
    <xf numFmtId="0" fontId="17" fillId="24" borderId="90" xfId="0" applyFont="1" applyFill="1" applyBorder="1" applyAlignment="1" applyProtection="1">
      <alignment horizontal="center"/>
      <protection/>
    </xf>
    <xf numFmtId="0" fontId="0" fillId="24" borderId="62" xfId="0" applyFont="1" applyFill="1" applyBorder="1" applyAlignment="1">
      <alignment horizontal="center" vertical="center" wrapText="1"/>
    </xf>
    <xf numFmtId="0" fontId="0" fillId="24" borderId="63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4" fontId="0" fillId="24" borderId="68" xfId="0" applyNumberFormat="1" applyFill="1" applyBorder="1" applyAlignment="1">
      <alignment horizontal="center" vertical="center" shrinkToFit="1"/>
    </xf>
    <xf numFmtId="14" fontId="0" fillId="0" borderId="42" xfId="0" applyNumberFormat="1" applyFill="1" applyBorder="1" applyAlignment="1" applyProtection="1">
      <alignment horizontal="center"/>
      <protection locked="0"/>
    </xf>
    <xf numFmtId="0" fontId="0" fillId="24" borderId="0" xfId="0" applyFont="1" applyFill="1" applyAlignment="1">
      <alignment horizontal="right" vertical="center"/>
    </xf>
    <xf numFmtId="0" fontId="0" fillId="24" borderId="27" xfId="0" applyFont="1" applyFill="1" applyBorder="1" applyAlignment="1">
      <alignment horizontal="right" vertical="center"/>
    </xf>
    <xf numFmtId="0" fontId="0" fillId="24" borderId="61" xfId="0" applyFont="1" applyFill="1" applyBorder="1" applyAlignment="1">
      <alignment horizontal="center" vertical="center"/>
    </xf>
    <xf numFmtId="0" fontId="0" fillId="24" borderId="64" xfId="0" applyFont="1" applyFill="1" applyBorder="1" applyAlignment="1">
      <alignment horizontal="center" vertical="center"/>
    </xf>
    <xf numFmtId="0" fontId="0" fillId="24" borderId="85" xfId="0" applyFont="1" applyFill="1" applyBorder="1" applyAlignment="1">
      <alignment horizontal="center" vertical="center"/>
    </xf>
    <xf numFmtId="0" fontId="0" fillId="24" borderId="60" xfId="0" applyFont="1" applyFill="1" applyBorder="1" applyAlignment="1">
      <alignment horizontal="center" vertical="center"/>
    </xf>
    <xf numFmtId="0" fontId="0" fillId="24" borderId="82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1" fillId="33" borderId="91" xfId="0" applyFont="1" applyFill="1" applyBorder="1" applyAlignment="1">
      <alignment horizontal="center" vertical="center"/>
    </xf>
    <xf numFmtId="0" fontId="1" fillId="33" borderId="92" xfId="0" applyFont="1" applyFill="1" applyBorder="1" applyAlignment="1">
      <alignment horizontal="center" vertical="center"/>
    </xf>
    <xf numFmtId="0" fontId="5" fillId="33" borderId="93" xfId="46" applyFont="1" applyFill="1" applyBorder="1" applyAlignment="1" applyProtection="1">
      <alignment horizontal="left" vertical="center" wrapText="1" indent="1"/>
      <protection locked="0"/>
    </xf>
    <xf numFmtId="0" fontId="0" fillId="0" borderId="94" xfId="46" applyBorder="1" applyAlignment="1" applyProtection="1">
      <alignment horizontal="left" vertical="center" wrapText="1" indent="1"/>
      <protection locked="0"/>
    </xf>
    <xf numFmtId="0" fontId="0" fillId="0" borderId="95" xfId="46" applyBorder="1" applyAlignment="1" applyProtection="1">
      <alignment horizontal="left" vertical="center" wrapText="1" indent="1"/>
      <protection locked="0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left" vertical="center" indent="1"/>
    </xf>
    <xf numFmtId="0" fontId="1" fillId="33" borderId="20" xfId="0" applyFont="1" applyFill="1" applyBorder="1" applyAlignment="1">
      <alignment horizontal="left" vertical="center" indent="1"/>
    </xf>
    <xf numFmtId="0" fontId="1" fillId="33" borderId="50" xfId="0" applyFont="1" applyFill="1" applyBorder="1" applyAlignment="1">
      <alignment horizontal="left" vertical="center" indent="1"/>
    </xf>
    <xf numFmtId="0" fontId="1" fillId="33" borderId="21" xfId="0" applyFont="1" applyFill="1" applyBorder="1" applyAlignment="1">
      <alignment horizontal="left" vertical="center" indent="2"/>
    </xf>
    <xf numFmtId="0" fontId="1" fillId="33" borderId="20" xfId="0" applyFont="1" applyFill="1" applyBorder="1" applyAlignment="1">
      <alignment horizontal="left" vertical="center" indent="2"/>
    </xf>
    <xf numFmtId="0" fontId="0" fillId="0" borderId="50" xfId="0" applyBorder="1" applyAlignment="1">
      <alignment horizontal="left" indent="2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33" borderId="51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vertical="center"/>
    </xf>
    <xf numFmtId="0" fontId="1" fillId="33" borderId="53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right" vertical="center" indent="1"/>
    </xf>
    <xf numFmtId="0" fontId="0" fillId="0" borderId="96" xfId="0" applyBorder="1" applyAlignment="1">
      <alignment horizontal="right" vertical="center" indent="1"/>
    </xf>
    <xf numFmtId="0" fontId="0" fillId="0" borderId="97" xfId="0" applyBorder="1" applyAlignment="1">
      <alignment horizontal="right" vertical="center" indent="1"/>
    </xf>
    <xf numFmtId="0" fontId="20" fillId="0" borderId="0" xfId="0" applyFont="1" applyAlignment="1" applyProtection="1">
      <alignment horizontal="left" shrinkToFit="1"/>
      <protection hidden="1"/>
    </xf>
    <xf numFmtId="172" fontId="10" fillId="0" borderId="98" xfId="0" applyNumberFormat="1" applyFont="1" applyFill="1" applyBorder="1" applyAlignment="1">
      <alignment horizontal="center" vertical="center" shrinkToFit="1"/>
    </xf>
    <xf numFmtId="172" fontId="10" fillId="0" borderId="0" xfId="0" applyNumberFormat="1" applyFont="1" applyFill="1" applyBorder="1" applyAlignment="1">
      <alignment horizontal="center" vertical="center" shrinkToFit="1"/>
    </xf>
    <xf numFmtId="172" fontId="10" fillId="0" borderId="99" xfId="0" applyNumberFormat="1" applyFont="1" applyFill="1" applyBorder="1" applyAlignment="1">
      <alignment horizontal="center" vertical="center" shrinkToFit="1"/>
    </xf>
    <xf numFmtId="172" fontId="10" fillId="0" borderId="100" xfId="0" applyNumberFormat="1" applyFont="1" applyFill="1" applyBorder="1" applyAlignment="1">
      <alignment horizontal="center" vertical="center" shrinkToFit="1"/>
    </xf>
    <xf numFmtId="172" fontId="10" fillId="0" borderId="27" xfId="0" applyNumberFormat="1" applyFont="1" applyFill="1" applyBorder="1" applyAlignment="1">
      <alignment horizontal="center" vertical="center" shrinkToFit="1"/>
    </xf>
    <xf numFmtId="172" fontId="10" fillId="0" borderId="101" xfId="0" applyNumberFormat="1" applyFont="1" applyFill="1" applyBorder="1" applyAlignment="1">
      <alignment horizontal="center" vertical="center" shrinkToFit="1"/>
    </xf>
    <xf numFmtId="0" fontId="20" fillId="0" borderId="0" xfId="0" applyFont="1" applyAlignment="1" applyProtection="1">
      <alignment shrinkToFit="1"/>
      <protection hidden="1"/>
    </xf>
    <xf numFmtId="184" fontId="2" fillId="0" borderId="102" xfId="0" applyNumberFormat="1" applyFont="1" applyFill="1" applyBorder="1" applyAlignment="1" applyProtection="1">
      <alignment horizontal="center" wrapText="1"/>
      <protection locked="0"/>
    </xf>
    <xf numFmtId="184" fontId="2" fillId="0" borderId="97" xfId="0" applyNumberFormat="1" applyFont="1" applyFill="1" applyBorder="1" applyAlignment="1" applyProtection="1">
      <alignment horizontal="center" wrapText="1"/>
      <protection locked="0"/>
    </xf>
    <xf numFmtId="184" fontId="2" fillId="0" borderId="103" xfId="0" applyNumberFormat="1" applyFont="1" applyFill="1" applyBorder="1" applyAlignment="1" applyProtection="1">
      <alignment horizontal="center"/>
      <protection locked="0"/>
    </xf>
    <xf numFmtId="184" fontId="2" fillId="0" borderId="104" xfId="0" applyNumberFormat="1" applyFont="1" applyFill="1" applyBorder="1" applyAlignment="1" applyProtection="1">
      <alignment horizontal="center"/>
      <protection locked="0"/>
    </xf>
    <xf numFmtId="0" fontId="1" fillId="33" borderId="55" xfId="0" applyFont="1" applyFill="1" applyBorder="1" applyAlignment="1">
      <alignment horizontal="center" vertical="center" wrapText="1"/>
    </xf>
    <xf numFmtId="0" fontId="1" fillId="33" borderId="105" xfId="0" applyFont="1" applyFill="1" applyBorder="1" applyAlignment="1">
      <alignment horizontal="center" vertical="center" wrapText="1"/>
    </xf>
    <xf numFmtId="0" fontId="1" fillId="33" borderId="71" xfId="0" applyFont="1" applyFill="1" applyBorder="1" applyAlignment="1">
      <alignment horizontal="center" vertical="center" wrapText="1"/>
    </xf>
    <xf numFmtId="0" fontId="0" fillId="0" borderId="93" xfId="0" applyFont="1" applyBorder="1" applyAlignment="1">
      <alignment horizontal="right" vertical="center" wrapText="1" indent="1"/>
    </xf>
    <xf numFmtId="0" fontId="0" fillId="0" borderId="94" xfId="0" applyFont="1" applyBorder="1" applyAlignment="1">
      <alignment horizontal="right" vertical="center" wrapText="1" indent="1"/>
    </xf>
    <xf numFmtId="0" fontId="0" fillId="0" borderId="95" xfId="0" applyFont="1" applyBorder="1" applyAlignment="1">
      <alignment horizontal="right" vertical="center" wrapText="1" indent="1"/>
    </xf>
    <xf numFmtId="14" fontId="0" fillId="0" borderId="0" xfId="0" applyNumberForma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72" xfId="0" applyFont="1" applyFill="1" applyBorder="1" applyAlignment="1" applyProtection="1">
      <alignment horizontal="left" vertical="center" wrapText="1"/>
      <protection locked="0"/>
    </xf>
    <xf numFmtId="0" fontId="5" fillId="33" borderId="93" xfId="46" applyFont="1" applyFill="1" applyBorder="1" applyAlignment="1">
      <alignment horizontal="left" vertical="center" wrapText="1" indent="1"/>
      <protection/>
    </xf>
    <xf numFmtId="0" fontId="1" fillId="0" borderId="94" xfId="46" applyFont="1" applyBorder="1" applyAlignment="1">
      <alignment horizontal="left" vertical="center" wrapText="1" indent="1"/>
      <protection/>
    </xf>
    <xf numFmtId="0" fontId="1" fillId="0" borderId="95" xfId="46" applyFont="1" applyBorder="1" applyAlignment="1">
      <alignment horizontal="left" vertical="center" wrapText="1" indent="1"/>
      <protection/>
    </xf>
    <xf numFmtId="0" fontId="1" fillId="33" borderId="22" xfId="0" applyFont="1" applyFill="1" applyBorder="1" applyAlignment="1">
      <alignment horizontal="left" vertical="center" wrapText="1" indent="1"/>
    </xf>
    <xf numFmtId="0" fontId="1" fillId="33" borderId="22" xfId="0" applyFont="1" applyFill="1" applyBorder="1" applyAlignment="1">
      <alignment horizontal="left" vertical="center" indent="1"/>
    </xf>
    <xf numFmtId="0" fontId="1" fillId="33" borderId="23" xfId="0" applyFont="1" applyFill="1" applyBorder="1" applyAlignment="1">
      <alignment horizontal="left" vertical="center" indent="1"/>
    </xf>
    <xf numFmtId="0" fontId="9" fillId="0" borderId="0" xfId="0" applyFont="1" applyFill="1" applyAlignment="1" applyProtection="1">
      <alignment horizontal="left" indent="1" shrinkToFit="1"/>
      <protection hidden="1"/>
    </xf>
    <xf numFmtId="0" fontId="2" fillId="0" borderId="106" xfId="0" applyNumberFormat="1" applyFont="1" applyFill="1" applyBorder="1" applyAlignment="1" applyProtection="1">
      <alignment horizontal="left" indent="1" shrinkToFit="1"/>
      <protection locked="0"/>
    </xf>
    <xf numFmtId="0" fontId="2" fillId="0" borderId="107" xfId="0" applyNumberFormat="1" applyFont="1" applyFill="1" applyBorder="1" applyAlignment="1" applyProtection="1">
      <alignment horizontal="left" indent="1" shrinkToFit="1"/>
      <protection locked="0"/>
    </xf>
    <xf numFmtId="0" fontId="2" fillId="0" borderId="108" xfId="0" applyNumberFormat="1" applyFont="1" applyFill="1" applyBorder="1" applyAlignment="1" applyProtection="1">
      <alignment horizontal="left" indent="1" shrinkToFit="1"/>
      <protection locked="0"/>
    </xf>
    <xf numFmtId="0" fontId="2" fillId="0" borderId="11" xfId="0" applyFont="1" applyFill="1" applyBorder="1" applyAlignment="1" applyProtection="1">
      <alignment horizontal="left" indent="1" shrinkToFit="1"/>
      <protection locked="0"/>
    </xf>
    <xf numFmtId="0" fontId="2" fillId="0" borderId="51" xfId="0" applyFont="1" applyFill="1" applyBorder="1" applyAlignment="1" applyProtection="1">
      <alignment horizontal="left" indent="1" shrinkToFit="1"/>
      <protection locked="0"/>
    </xf>
    <xf numFmtId="0" fontId="0" fillId="0" borderId="52" xfId="0" applyFont="1" applyFill="1" applyBorder="1" applyAlignment="1">
      <alignment horizontal="right" vertical="center" indent="1" shrinkToFit="1"/>
    </xf>
    <xf numFmtId="0" fontId="0" fillId="0" borderId="96" xfId="0" applyBorder="1" applyAlignment="1">
      <alignment horizontal="right" vertical="center" indent="1" shrinkToFit="1"/>
    </xf>
    <xf numFmtId="0" fontId="0" fillId="0" borderId="97" xfId="0" applyBorder="1" applyAlignment="1">
      <alignment horizontal="right" vertical="center" indent="1" shrinkToFit="1"/>
    </xf>
    <xf numFmtId="0" fontId="19" fillId="0" borderId="0" xfId="0" applyFont="1" applyAlignment="1" applyProtection="1">
      <alignment/>
      <protection hidden="1"/>
    </xf>
    <xf numFmtId="184" fontId="9" fillId="33" borderId="37" xfId="46" applyNumberFormat="1" applyFont="1" applyFill="1" applyBorder="1" applyAlignment="1">
      <alignment horizontal="left" vertical="center" wrapText="1"/>
      <protection/>
    </xf>
    <xf numFmtId="184" fontId="9" fillId="33" borderId="109" xfId="46" applyNumberFormat="1" applyFont="1" applyFill="1" applyBorder="1" applyAlignment="1">
      <alignment horizontal="left" vertical="center" wrapText="1"/>
      <protection/>
    </xf>
    <xf numFmtId="184" fontId="9" fillId="33" borderId="72" xfId="46" applyNumberFormat="1" applyFont="1" applyFill="1" applyBorder="1" applyAlignment="1">
      <alignment horizontal="left" vertical="center" wrapText="1"/>
      <protection/>
    </xf>
    <xf numFmtId="184" fontId="9" fillId="33" borderId="110" xfId="46" applyNumberFormat="1" applyFont="1" applyFill="1" applyBorder="1" applyAlignment="1">
      <alignment horizontal="left" vertical="center" wrapText="1"/>
      <protection/>
    </xf>
    <xf numFmtId="0" fontId="1" fillId="35" borderId="56" xfId="0" applyFont="1" applyFill="1" applyBorder="1" applyAlignment="1">
      <alignment horizontal="center" vertical="center" wrapText="1"/>
    </xf>
    <xf numFmtId="0" fontId="1" fillId="35" borderId="45" xfId="0" applyFont="1" applyFill="1" applyBorder="1" applyAlignment="1">
      <alignment horizontal="center" vertical="center" wrapText="1"/>
    </xf>
    <xf numFmtId="0" fontId="1" fillId="35" borderId="58" xfId="0" applyFont="1" applyFill="1" applyBorder="1" applyAlignment="1">
      <alignment horizontal="center" vertical="center" wrapText="1"/>
    </xf>
    <xf numFmtId="0" fontId="1" fillId="33" borderId="93" xfId="0" applyFont="1" applyFill="1" applyBorder="1" applyAlignment="1">
      <alignment horizontal="left" vertical="center" indent="1"/>
    </xf>
    <xf numFmtId="0" fontId="0" fillId="0" borderId="94" xfId="0" applyBorder="1" applyAlignment="1">
      <alignment horizontal="left" vertical="center" indent="1"/>
    </xf>
    <xf numFmtId="0" fontId="0" fillId="0" borderId="95" xfId="0" applyBorder="1" applyAlignment="1">
      <alignment horizontal="left" vertical="center" indent="1"/>
    </xf>
    <xf numFmtId="0" fontId="5" fillId="33" borderId="93" xfId="0" applyFont="1" applyFill="1" applyBorder="1" applyAlignment="1">
      <alignment horizontal="left" vertical="center" wrapText="1" indent="1"/>
    </xf>
    <xf numFmtId="0" fontId="5" fillId="33" borderId="94" xfId="0" applyFont="1" applyFill="1" applyBorder="1" applyAlignment="1">
      <alignment horizontal="left" vertical="center" wrapText="1" indent="1"/>
    </xf>
    <xf numFmtId="0" fontId="5" fillId="33" borderId="95" xfId="0" applyFont="1" applyFill="1" applyBorder="1" applyAlignment="1">
      <alignment horizontal="left" vertical="center" wrapText="1" indent="1"/>
    </xf>
    <xf numFmtId="0" fontId="0" fillId="0" borderId="94" xfId="46" applyBorder="1" applyAlignment="1">
      <alignment horizontal="left" vertical="center" wrapText="1" indent="1"/>
      <protection/>
    </xf>
    <xf numFmtId="0" fontId="0" fillId="0" borderId="95" xfId="46" applyBorder="1" applyAlignment="1">
      <alignment horizontal="left" vertical="center" wrapText="1" indent="1"/>
      <protection/>
    </xf>
    <xf numFmtId="0" fontId="9" fillId="0" borderId="0" xfId="0" applyFont="1" applyFill="1" applyAlignment="1" applyProtection="1">
      <alignment horizontal="center" shrinkToFit="1"/>
      <protection hidden="1"/>
    </xf>
    <xf numFmtId="180" fontId="9" fillId="0" borderId="0" xfId="0" applyNumberFormat="1" applyFont="1" applyFill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 shrinkToFit="1"/>
      <protection hidden="1"/>
    </xf>
    <xf numFmtId="0" fontId="0" fillId="0" borderId="23" xfId="0" applyFont="1" applyFill="1" applyBorder="1" applyAlignment="1">
      <alignment horizontal="right" vertical="center" indent="1"/>
    </xf>
    <xf numFmtId="0" fontId="0" fillId="0" borderId="12" xfId="0" applyFill="1" applyBorder="1" applyAlignment="1">
      <alignment horizontal="right" vertical="center" indent="1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nd" xfId="59"/>
    <cellStyle name="Currency" xfId="60"/>
    <cellStyle name="Currency [0]" xfId="61"/>
    <cellStyle name="Väljund" xfId="62"/>
    <cellStyle name="Üldpealkiri" xfId="63"/>
  </cellStyles>
  <dxfs count="5"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C00000"/>
  </sheetPr>
  <dimension ref="A1:K98"/>
  <sheetViews>
    <sheetView showGridLines="0" zoomScalePageLayoutView="0" workbookViewId="0" topLeftCell="A1">
      <pane xSplit="1" ySplit="8" topLeftCell="B9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63" sqref="H63"/>
    </sheetView>
  </sheetViews>
  <sheetFormatPr defaultColWidth="9.140625" defaultRowHeight="12.75"/>
  <cols>
    <col min="1" max="1" width="15.7109375" style="32" customWidth="1"/>
    <col min="2" max="2" width="9.140625" style="36" customWidth="1"/>
    <col min="3" max="4" width="10.421875" style="36" customWidth="1"/>
    <col min="5" max="5" width="13.8515625" style="36" customWidth="1"/>
    <col min="6" max="6" width="12.140625" style="36" customWidth="1"/>
    <col min="7" max="7" width="11.7109375" style="36" customWidth="1"/>
    <col min="8" max="8" width="48.57421875" style="71" customWidth="1"/>
    <col min="9" max="9" width="12.421875" style="36" customWidth="1"/>
    <col min="10" max="10" width="11.57421875" style="36" customWidth="1"/>
    <col min="11" max="11" width="6.140625" style="32" customWidth="1"/>
    <col min="12" max="16384" width="9.140625" style="32" customWidth="1"/>
  </cols>
  <sheetData>
    <row r="1" spans="1:11" ht="17.25" customHeight="1">
      <c r="A1" s="239" t="s">
        <v>58</v>
      </c>
      <c r="B1" s="286">
        <f>Eelarve!B4</f>
        <v>0</v>
      </c>
      <c r="C1" s="286"/>
      <c r="D1" s="286"/>
      <c r="E1" s="286"/>
      <c r="F1" s="286"/>
      <c r="G1" s="286"/>
      <c r="H1" s="69"/>
      <c r="I1" s="40"/>
      <c r="J1" s="38"/>
      <c r="K1" s="41"/>
    </row>
    <row r="2" spans="1:11" ht="14.25" customHeight="1">
      <c r="A2" s="42" t="s">
        <v>54</v>
      </c>
      <c r="B2" s="38"/>
      <c r="C2" s="38"/>
      <c r="D2" s="38"/>
      <c r="E2" s="38"/>
      <c r="F2" s="38"/>
      <c r="G2" s="39"/>
      <c r="H2" s="299"/>
      <c r="I2" s="279"/>
      <c r="J2" s="209">
        <f>KOOND!G24</f>
        <v>43101</v>
      </c>
      <c r="K2" s="41"/>
    </row>
    <row r="3" spans="1:11" ht="15" customHeight="1">
      <c r="A3" s="56" t="s">
        <v>11</v>
      </c>
      <c r="B3" s="147">
        <f>Eelarve!E14</f>
        <v>0</v>
      </c>
      <c r="C3" s="147">
        <f>Eelarve!F14</f>
        <v>0</v>
      </c>
      <c r="D3" s="147">
        <f>Eelarve!G14</f>
        <v>0</v>
      </c>
      <c r="E3" s="43"/>
      <c r="F3" s="38"/>
      <c r="G3" s="44"/>
      <c r="H3" s="300"/>
      <c r="I3" s="40"/>
      <c r="J3" s="59" t="s">
        <v>13</v>
      </c>
      <c r="K3" s="41"/>
    </row>
    <row r="4" spans="1:11" s="33" customFormat="1" ht="17.25" customHeight="1">
      <c r="A4" s="45" t="s">
        <v>12</v>
      </c>
      <c r="B4" s="148"/>
      <c r="C4" s="148">
        <f>C11+C26+C41+C56+C71+C86</f>
        <v>0</v>
      </c>
      <c r="D4" s="148">
        <f>D11+D26+D41+D56+D71+D86</f>
        <v>0</v>
      </c>
      <c r="E4" s="46"/>
      <c r="F4" s="46"/>
      <c r="G4" s="47"/>
      <c r="H4" s="208"/>
      <c r="I4" s="48"/>
      <c r="J4" s="244">
        <f>B3-C4-D4</f>
        <v>0</v>
      </c>
      <c r="K4" s="49"/>
    </row>
    <row r="5" spans="1:11" ht="16.5" customHeight="1">
      <c r="A5" s="50"/>
      <c r="B5" s="57" t="e">
        <f>(C4+D4)/B3</f>
        <v>#DIV/0!</v>
      </c>
      <c r="C5" s="58">
        <f>IF(C3&gt;0,C4/C3,"")</f>
      </c>
      <c r="D5" s="58">
        <f>IF(D3&gt;0,D4/D3,"")</f>
      </c>
      <c r="E5" s="38"/>
      <c r="F5" s="38"/>
      <c r="G5" s="39"/>
      <c r="H5" s="69"/>
      <c r="I5" s="40"/>
      <c r="J5" s="152"/>
      <c r="K5" s="41"/>
    </row>
    <row r="6" spans="1:11" s="34" customFormat="1" ht="18.75" customHeight="1">
      <c r="A6" s="294" t="s">
        <v>43</v>
      </c>
      <c r="B6" s="291" t="s">
        <v>7</v>
      </c>
      <c r="C6" s="313" t="s">
        <v>8</v>
      </c>
      <c r="D6" s="313"/>
      <c r="E6" s="314"/>
      <c r="F6" s="314"/>
      <c r="G6" s="314"/>
      <c r="H6" s="314"/>
      <c r="I6" s="315"/>
      <c r="J6" s="301" t="s">
        <v>10</v>
      </c>
      <c r="K6" s="51"/>
    </row>
    <row r="7" spans="1:11" s="34" customFormat="1" ht="18" customHeight="1">
      <c r="A7" s="295"/>
      <c r="B7" s="292"/>
      <c r="C7" s="297" t="s">
        <v>9</v>
      </c>
      <c r="D7" s="298"/>
      <c r="E7" s="287" t="s">
        <v>57</v>
      </c>
      <c r="F7" s="287" t="s">
        <v>56</v>
      </c>
      <c r="G7" s="287" t="s">
        <v>55</v>
      </c>
      <c r="H7" s="287" t="s">
        <v>59</v>
      </c>
      <c r="I7" s="289" t="s">
        <v>96</v>
      </c>
      <c r="J7" s="302"/>
      <c r="K7" s="51"/>
    </row>
    <row r="8" spans="1:11" ht="51" customHeight="1">
      <c r="A8" s="296"/>
      <c r="B8" s="293"/>
      <c r="C8" s="220" t="s">
        <v>48</v>
      </c>
      <c r="D8" s="220" t="s">
        <v>39</v>
      </c>
      <c r="E8" s="288"/>
      <c r="F8" s="288"/>
      <c r="G8" s="288"/>
      <c r="H8" s="288"/>
      <c r="I8" s="290"/>
      <c r="J8" s="303"/>
      <c r="K8" s="41"/>
    </row>
    <row r="9" spans="1:11" ht="12.75">
      <c r="A9" s="52"/>
      <c r="B9" s="308">
        <f>Eelarve!E15</f>
        <v>0</v>
      </c>
      <c r="C9" s="308">
        <f>Eelarve!F15</f>
        <v>0</v>
      </c>
      <c r="D9" s="308">
        <f>Eelarve!G15</f>
        <v>0</v>
      </c>
      <c r="E9" s="331"/>
      <c r="F9" s="332"/>
      <c r="G9" s="332"/>
      <c r="H9" s="332"/>
      <c r="I9" s="333"/>
      <c r="J9" s="310">
        <f>B9-C11-D11</f>
        <v>0</v>
      </c>
      <c r="K9" s="41"/>
    </row>
    <row r="10" spans="1:11" s="35" customFormat="1" ht="2.25" customHeight="1">
      <c r="A10" s="304" t="str">
        <f>Eelarve!A15</f>
        <v>1.1. </v>
      </c>
      <c r="B10" s="309"/>
      <c r="C10" s="309"/>
      <c r="D10" s="309"/>
      <c r="E10" s="334"/>
      <c r="F10" s="335"/>
      <c r="G10" s="335"/>
      <c r="H10" s="335"/>
      <c r="I10" s="336"/>
      <c r="J10" s="311"/>
      <c r="K10" s="53"/>
    </row>
    <row r="11" spans="1:11" s="35" customFormat="1" ht="15.75" customHeight="1">
      <c r="A11" s="304"/>
      <c r="B11" s="328"/>
      <c r="C11" s="54">
        <f>SUM(C12:C23)</f>
        <v>0</v>
      </c>
      <c r="D11" s="54">
        <f>SUM(D12:D23)</f>
        <v>0</v>
      </c>
      <c r="E11" s="337"/>
      <c r="F11" s="338"/>
      <c r="G11" s="338"/>
      <c r="H11" s="338"/>
      <c r="I11" s="339"/>
      <c r="J11" s="312"/>
      <c r="K11" s="53"/>
    </row>
    <row r="12" spans="1:11" ht="12.75">
      <c r="A12" s="305"/>
      <c r="B12" s="329"/>
      <c r="C12" s="210"/>
      <c r="D12" s="73"/>
      <c r="E12" s="75"/>
      <c r="F12" s="97"/>
      <c r="G12" s="98"/>
      <c r="H12" s="99"/>
      <c r="I12" s="76"/>
      <c r="J12" s="316"/>
      <c r="K12" s="41"/>
    </row>
    <row r="13" spans="1:11" ht="12.75">
      <c r="A13" s="305"/>
      <c r="B13" s="329"/>
      <c r="C13" s="73"/>
      <c r="D13" s="73"/>
      <c r="E13" s="75"/>
      <c r="F13" s="97"/>
      <c r="G13" s="98"/>
      <c r="H13" s="99"/>
      <c r="I13" s="76"/>
      <c r="J13" s="317"/>
      <c r="K13" s="41"/>
    </row>
    <row r="14" spans="1:11" ht="12.75">
      <c r="A14" s="306"/>
      <c r="B14" s="329"/>
      <c r="C14" s="73"/>
      <c r="D14" s="73"/>
      <c r="E14" s="78"/>
      <c r="F14" s="78"/>
      <c r="G14" s="100"/>
      <c r="H14" s="101"/>
      <c r="I14" s="76"/>
      <c r="J14" s="317"/>
      <c r="K14" s="41"/>
    </row>
    <row r="15" spans="1:11" ht="12.75">
      <c r="A15" s="306"/>
      <c r="B15" s="329"/>
      <c r="C15" s="73"/>
      <c r="D15" s="73"/>
      <c r="E15" s="78"/>
      <c r="F15" s="78"/>
      <c r="G15" s="100"/>
      <c r="H15" s="101"/>
      <c r="I15" s="76"/>
      <c r="J15" s="317"/>
      <c r="K15" s="41"/>
    </row>
    <row r="16" spans="1:11" ht="12.75">
      <c r="A16" s="306"/>
      <c r="B16" s="329"/>
      <c r="C16" s="73"/>
      <c r="D16" s="73"/>
      <c r="E16" s="78"/>
      <c r="F16" s="78"/>
      <c r="G16" s="100"/>
      <c r="H16" s="101"/>
      <c r="I16" s="76"/>
      <c r="J16" s="317"/>
      <c r="K16" s="41"/>
    </row>
    <row r="17" spans="1:11" ht="12.75">
      <c r="A17" s="306"/>
      <c r="B17" s="329"/>
      <c r="C17" s="73"/>
      <c r="D17" s="73"/>
      <c r="E17" s="78"/>
      <c r="F17" s="78"/>
      <c r="G17" s="100"/>
      <c r="H17" s="101"/>
      <c r="I17" s="76"/>
      <c r="J17" s="317"/>
      <c r="K17" s="41"/>
    </row>
    <row r="18" spans="1:11" ht="12.75">
      <c r="A18" s="306"/>
      <c r="B18" s="329"/>
      <c r="C18" s="73"/>
      <c r="D18" s="73"/>
      <c r="E18" s="78"/>
      <c r="F18" s="78"/>
      <c r="G18" s="100"/>
      <c r="H18" s="101"/>
      <c r="I18" s="76"/>
      <c r="J18" s="317"/>
      <c r="K18" s="41"/>
    </row>
    <row r="19" spans="1:11" ht="12.75">
      <c r="A19" s="306"/>
      <c r="B19" s="329"/>
      <c r="C19" s="73"/>
      <c r="D19" s="73"/>
      <c r="E19" s="78"/>
      <c r="F19" s="78"/>
      <c r="G19" s="100"/>
      <c r="H19" s="101"/>
      <c r="I19" s="76"/>
      <c r="J19" s="317"/>
      <c r="K19" s="41"/>
    </row>
    <row r="20" spans="1:11" ht="12.75">
      <c r="A20" s="306"/>
      <c r="B20" s="329"/>
      <c r="C20" s="73"/>
      <c r="D20" s="73"/>
      <c r="E20" s="78"/>
      <c r="F20" s="78"/>
      <c r="G20" s="100"/>
      <c r="H20" s="101"/>
      <c r="I20" s="76"/>
      <c r="J20" s="317"/>
      <c r="K20" s="41"/>
    </row>
    <row r="21" spans="1:11" ht="12.75">
      <c r="A21" s="306"/>
      <c r="B21" s="329"/>
      <c r="C21" s="73"/>
      <c r="D21" s="73"/>
      <c r="E21" s="78"/>
      <c r="F21" s="78"/>
      <c r="G21" s="100"/>
      <c r="H21" s="101"/>
      <c r="I21" s="76"/>
      <c r="J21" s="317"/>
      <c r="K21" s="41"/>
    </row>
    <row r="22" spans="1:11" ht="12.75">
      <c r="A22" s="306"/>
      <c r="B22" s="329"/>
      <c r="C22" s="73"/>
      <c r="D22" s="73"/>
      <c r="E22" s="78"/>
      <c r="F22" s="78"/>
      <c r="G22" s="100"/>
      <c r="H22" s="101"/>
      <c r="I22" s="76"/>
      <c r="J22" s="317"/>
      <c r="K22" s="41"/>
    </row>
    <row r="23" spans="1:11" ht="12.75">
      <c r="A23" s="307"/>
      <c r="B23" s="330"/>
      <c r="C23" s="149"/>
      <c r="D23" s="149"/>
      <c r="E23" s="79"/>
      <c r="F23" s="79"/>
      <c r="G23" s="102"/>
      <c r="H23" s="103"/>
      <c r="I23" s="104"/>
      <c r="J23" s="318"/>
      <c r="K23" s="41"/>
    </row>
    <row r="24" spans="1:11" ht="12.75">
      <c r="A24" s="52"/>
      <c r="B24" s="150">
        <f>Eelarve!E16</f>
        <v>0</v>
      </c>
      <c r="C24" s="150">
        <f>Eelarve!F16</f>
        <v>0</v>
      </c>
      <c r="D24" s="150">
        <f>Eelarve!G16</f>
        <v>0</v>
      </c>
      <c r="E24" s="85"/>
      <c r="F24" s="86" t="s">
        <v>41</v>
      </c>
      <c r="G24" s="86"/>
      <c r="H24" s="86"/>
      <c r="I24" s="87"/>
      <c r="J24" s="245">
        <f>B24-C26-D26</f>
        <v>0</v>
      </c>
      <c r="K24" s="41"/>
    </row>
    <row r="25" spans="1:11" ht="5.25" customHeight="1">
      <c r="A25" s="304" t="str">
        <f>Eelarve!A16</f>
        <v>1.2. </v>
      </c>
      <c r="B25" s="151"/>
      <c r="C25" s="151"/>
      <c r="D25" s="151"/>
      <c r="E25" s="88"/>
      <c r="F25" s="89"/>
      <c r="G25" s="89"/>
      <c r="H25" s="89"/>
      <c r="I25" s="90"/>
      <c r="J25" s="106"/>
      <c r="K25" s="41"/>
    </row>
    <row r="26" spans="1:11" ht="15" customHeight="1">
      <c r="A26" s="304"/>
      <c r="B26" s="328"/>
      <c r="C26" s="54">
        <f>SUM(C27:C38)</f>
        <v>0</v>
      </c>
      <c r="D26" s="54">
        <f>SUM(D27:D38)</f>
        <v>0</v>
      </c>
      <c r="E26" s="91"/>
      <c r="F26" s="92"/>
      <c r="G26" s="92"/>
      <c r="H26" s="92"/>
      <c r="I26" s="93"/>
      <c r="J26" s="107"/>
      <c r="K26" s="41"/>
    </row>
    <row r="27" spans="1:11" ht="12.75">
      <c r="A27" s="305"/>
      <c r="B27" s="329"/>
      <c r="C27" s="73"/>
      <c r="D27" s="73"/>
      <c r="E27" s="75"/>
      <c r="F27" s="97"/>
      <c r="G27" s="98"/>
      <c r="H27" s="99"/>
      <c r="I27" s="76"/>
      <c r="J27" s="316"/>
      <c r="K27" s="41"/>
    </row>
    <row r="28" spans="1:11" ht="12.75">
      <c r="A28" s="305"/>
      <c r="B28" s="329"/>
      <c r="C28" s="73"/>
      <c r="D28" s="73"/>
      <c r="E28" s="75"/>
      <c r="F28" s="97"/>
      <c r="G28" s="98"/>
      <c r="H28" s="99"/>
      <c r="I28" s="76"/>
      <c r="J28" s="317"/>
      <c r="K28" s="41"/>
    </row>
    <row r="29" spans="1:11" ht="12.75">
      <c r="A29" s="305"/>
      <c r="B29" s="329"/>
      <c r="C29" s="73"/>
      <c r="D29" s="73"/>
      <c r="E29" s="75"/>
      <c r="F29" s="97"/>
      <c r="G29" s="98"/>
      <c r="H29" s="99"/>
      <c r="I29" s="76"/>
      <c r="J29" s="317"/>
      <c r="K29" s="41"/>
    </row>
    <row r="30" spans="1:11" ht="12.75">
      <c r="A30" s="305"/>
      <c r="B30" s="329"/>
      <c r="C30" s="73"/>
      <c r="D30" s="73"/>
      <c r="E30" s="75"/>
      <c r="F30" s="97"/>
      <c r="G30" s="98"/>
      <c r="H30" s="99"/>
      <c r="I30" s="76"/>
      <c r="J30" s="317"/>
      <c r="K30" s="41"/>
    </row>
    <row r="31" spans="1:11" ht="12.75">
      <c r="A31" s="305"/>
      <c r="B31" s="329"/>
      <c r="C31" s="73"/>
      <c r="D31" s="73"/>
      <c r="E31" s="78"/>
      <c r="F31" s="78"/>
      <c r="G31" s="100"/>
      <c r="H31" s="101"/>
      <c r="I31" s="76"/>
      <c r="J31" s="317"/>
      <c r="K31" s="41"/>
    </row>
    <row r="32" spans="1:11" ht="12.75">
      <c r="A32" s="305"/>
      <c r="B32" s="329"/>
      <c r="C32" s="73"/>
      <c r="D32" s="73"/>
      <c r="E32" s="78"/>
      <c r="F32" s="78"/>
      <c r="G32" s="100"/>
      <c r="H32" s="101"/>
      <c r="I32" s="76"/>
      <c r="J32" s="317"/>
      <c r="K32" s="41"/>
    </row>
    <row r="33" spans="1:11" ht="12.75">
      <c r="A33" s="305"/>
      <c r="B33" s="329"/>
      <c r="C33" s="73"/>
      <c r="D33" s="73"/>
      <c r="E33" s="78"/>
      <c r="F33" s="78"/>
      <c r="G33" s="100"/>
      <c r="H33" s="101"/>
      <c r="I33" s="76"/>
      <c r="J33" s="317"/>
      <c r="K33" s="41"/>
    </row>
    <row r="34" spans="1:11" ht="12.75">
      <c r="A34" s="305"/>
      <c r="B34" s="329"/>
      <c r="C34" s="73"/>
      <c r="D34" s="73"/>
      <c r="E34" s="78"/>
      <c r="F34" s="78"/>
      <c r="G34" s="100"/>
      <c r="H34" s="101"/>
      <c r="I34" s="76"/>
      <c r="J34" s="317"/>
      <c r="K34" s="41"/>
    </row>
    <row r="35" spans="1:11" ht="12.75">
      <c r="A35" s="305"/>
      <c r="B35" s="329"/>
      <c r="C35" s="73"/>
      <c r="D35" s="73"/>
      <c r="E35" s="78"/>
      <c r="F35" s="78"/>
      <c r="G35" s="100"/>
      <c r="H35" s="101"/>
      <c r="I35" s="76"/>
      <c r="J35" s="317"/>
      <c r="K35" s="41"/>
    </row>
    <row r="36" spans="1:11" ht="12.75">
      <c r="A36" s="306"/>
      <c r="B36" s="329"/>
      <c r="C36" s="210" t="s">
        <v>41</v>
      </c>
      <c r="D36" s="73"/>
      <c r="E36" s="78"/>
      <c r="F36" s="78"/>
      <c r="G36" s="100"/>
      <c r="H36" s="101"/>
      <c r="I36" s="76"/>
      <c r="J36" s="317"/>
      <c r="K36" s="41"/>
    </row>
    <row r="37" spans="1:11" ht="12.75">
      <c r="A37" s="306"/>
      <c r="B37" s="329"/>
      <c r="C37" s="73"/>
      <c r="D37" s="73"/>
      <c r="E37" s="78"/>
      <c r="F37" s="78"/>
      <c r="G37" s="100"/>
      <c r="H37" s="101"/>
      <c r="I37" s="76"/>
      <c r="J37" s="317"/>
      <c r="K37" s="41"/>
    </row>
    <row r="38" spans="1:11" ht="12.75">
      <c r="A38" s="307"/>
      <c r="B38" s="330"/>
      <c r="C38" s="149"/>
      <c r="D38" s="149"/>
      <c r="E38" s="79"/>
      <c r="F38" s="79"/>
      <c r="G38" s="102"/>
      <c r="H38" s="103"/>
      <c r="I38" s="104"/>
      <c r="J38" s="318"/>
      <c r="K38" s="41"/>
    </row>
    <row r="39" spans="1:11" ht="12.75">
      <c r="A39" s="52"/>
      <c r="B39" s="308">
        <f>Eelarve!E17</f>
        <v>0</v>
      </c>
      <c r="C39" s="308">
        <f>Eelarve!F17</f>
        <v>0</v>
      </c>
      <c r="D39" s="308">
        <f>Eelarve!G17</f>
        <v>0</v>
      </c>
      <c r="E39" s="319"/>
      <c r="F39" s="320"/>
      <c r="G39" s="320"/>
      <c r="H39" s="320"/>
      <c r="I39" s="321"/>
      <c r="J39" s="310">
        <f>B39-C41-D41</f>
        <v>0</v>
      </c>
      <c r="K39" s="41"/>
    </row>
    <row r="40" spans="1:11" ht="6" customHeight="1">
      <c r="A40" s="304" t="str">
        <f>Eelarve!A17</f>
        <v>1.3. </v>
      </c>
      <c r="B40" s="309"/>
      <c r="C40" s="309"/>
      <c r="D40" s="309"/>
      <c r="E40" s="322"/>
      <c r="F40" s="323"/>
      <c r="G40" s="323"/>
      <c r="H40" s="323"/>
      <c r="I40" s="324"/>
      <c r="J40" s="311"/>
      <c r="K40" s="41"/>
    </row>
    <row r="41" spans="1:11" ht="15" customHeight="1">
      <c r="A41" s="304"/>
      <c r="B41" s="328"/>
      <c r="C41" s="54">
        <f>SUM(C42:C53)</f>
        <v>0</v>
      </c>
      <c r="D41" s="54">
        <f>SUM(D42:D53)</f>
        <v>0</v>
      </c>
      <c r="E41" s="325"/>
      <c r="F41" s="326"/>
      <c r="G41" s="326"/>
      <c r="H41" s="326"/>
      <c r="I41" s="327"/>
      <c r="J41" s="312"/>
      <c r="K41" s="41"/>
    </row>
    <row r="42" spans="1:11" ht="12.75">
      <c r="A42" s="305"/>
      <c r="B42" s="329"/>
      <c r="C42" s="73"/>
      <c r="D42" s="73"/>
      <c r="E42" s="75"/>
      <c r="F42" s="97"/>
      <c r="G42" s="98"/>
      <c r="H42" s="99"/>
      <c r="I42" s="76"/>
      <c r="J42" s="316"/>
      <c r="K42" s="41"/>
    </row>
    <row r="43" spans="1:11" ht="12.75">
      <c r="A43" s="305"/>
      <c r="B43" s="329"/>
      <c r="C43" s="73"/>
      <c r="D43" s="73"/>
      <c r="E43" s="75"/>
      <c r="F43" s="97"/>
      <c r="G43" s="98"/>
      <c r="H43" s="99"/>
      <c r="I43" s="76"/>
      <c r="J43" s="317"/>
      <c r="K43" s="41"/>
    </row>
    <row r="44" spans="1:11" ht="12.75">
      <c r="A44" s="305"/>
      <c r="B44" s="329"/>
      <c r="C44" s="73"/>
      <c r="D44" s="73"/>
      <c r="E44" s="75"/>
      <c r="F44" s="97"/>
      <c r="G44" s="98"/>
      <c r="H44" s="99"/>
      <c r="I44" s="76"/>
      <c r="J44" s="317"/>
      <c r="K44" s="41"/>
    </row>
    <row r="45" spans="1:11" ht="12.75">
      <c r="A45" s="305"/>
      <c r="B45" s="329"/>
      <c r="C45" s="73"/>
      <c r="D45" s="73"/>
      <c r="E45" s="75"/>
      <c r="F45" s="97"/>
      <c r="G45" s="98"/>
      <c r="H45" s="99"/>
      <c r="I45" s="76"/>
      <c r="J45" s="317"/>
      <c r="K45" s="41"/>
    </row>
    <row r="46" spans="1:11" ht="12.75">
      <c r="A46" s="305"/>
      <c r="B46" s="329"/>
      <c r="C46" s="73"/>
      <c r="D46" s="73"/>
      <c r="E46" s="78"/>
      <c r="F46" s="78"/>
      <c r="G46" s="100"/>
      <c r="H46" s="101"/>
      <c r="I46" s="76"/>
      <c r="J46" s="317"/>
      <c r="K46" s="41"/>
    </row>
    <row r="47" spans="1:11" ht="12.75">
      <c r="A47" s="306"/>
      <c r="B47" s="329"/>
      <c r="C47" s="73"/>
      <c r="D47" s="73"/>
      <c r="E47" s="78"/>
      <c r="F47" s="78"/>
      <c r="G47" s="100"/>
      <c r="H47" s="101"/>
      <c r="I47" s="76"/>
      <c r="J47" s="317"/>
      <c r="K47" s="41"/>
    </row>
    <row r="48" spans="1:11" ht="12.75">
      <c r="A48" s="306"/>
      <c r="B48" s="329"/>
      <c r="C48" s="73"/>
      <c r="D48" s="73"/>
      <c r="E48" s="78"/>
      <c r="F48" s="78"/>
      <c r="G48" s="100"/>
      <c r="H48" s="101"/>
      <c r="I48" s="76"/>
      <c r="J48" s="317"/>
      <c r="K48" s="41"/>
    </row>
    <row r="49" spans="1:11" ht="12.75">
      <c r="A49" s="306"/>
      <c r="B49" s="329"/>
      <c r="C49" s="73"/>
      <c r="D49" s="73"/>
      <c r="E49" s="78"/>
      <c r="F49" s="78"/>
      <c r="G49" s="100"/>
      <c r="H49" s="101"/>
      <c r="I49" s="76"/>
      <c r="J49" s="317"/>
      <c r="K49" s="41"/>
    </row>
    <row r="50" spans="1:11" ht="12.75">
      <c r="A50" s="306"/>
      <c r="B50" s="329"/>
      <c r="C50" s="73"/>
      <c r="D50" s="73"/>
      <c r="E50" s="78"/>
      <c r="F50" s="78"/>
      <c r="G50" s="100"/>
      <c r="H50" s="101"/>
      <c r="I50" s="76"/>
      <c r="J50" s="317"/>
      <c r="K50" s="41"/>
    </row>
    <row r="51" spans="1:11" ht="12.75">
      <c r="A51" s="306"/>
      <c r="B51" s="329"/>
      <c r="C51" s="73"/>
      <c r="D51" s="73"/>
      <c r="E51" s="78"/>
      <c r="F51" s="78"/>
      <c r="G51" s="100"/>
      <c r="H51" s="101"/>
      <c r="I51" s="76"/>
      <c r="J51" s="317"/>
      <c r="K51" s="41"/>
    </row>
    <row r="52" spans="1:11" ht="12.75">
      <c r="A52" s="306"/>
      <c r="B52" s="329"/>
      <c r="C52" s="73"/>
      <c r="D52" s="73"/>
      <c r="E52" s="78"/>
      <c r="F52" s="78"/>
      <c r="G52" s="100"/>
      <c r="H52" s="101"/>
      <c r="I52" s="76"/>
      <c r="J52" s="317"/>
      <c r="K52" s="41"/>
    </row>
    <row r="53" spans="1:11" ht="12.75">
      <c r="A53" s="307"/>
      <c r="B53" s="330"/>
      <c r="C53" s="149"/>
      <c r="D53" s="149"/>
      <c r="E53" s="79"/>
      <c r="F53" s="79"/>
      <c r="G53" s="102"/>
      <c r="H53" s="103"/>
      <c r="I53" s="104"/>
      <c r="J53" s="318"/>
      <c r="K53" s="41"/>
    </row>
    <row r="54" spans="1:11" ht="12.75">
      <c r="A54" s="52"/>
      <c r="B54" s="308">
        <f>Eelarve!E18</f>
        <v>0</v>
      </c>
      <c r="C54" s="308">
        <f>Eelarve!F18</f>
        <v>0</v>
      </c>
      <c r="D54" s="308">
        <f>Eelarve!G18</f>
        <v>0</v>
      </c>
      <c r="E54" s="319"/>
      <c r="F54" s="320"/>
      <c r="G54" s="320"/>
      <c r="H54" s="320"/>
      <c r="I54" s="321"/>
      <c r="J54" s="310">
        <f>B54-C56-D56</f>
        <v>0</v>
      </c>
      <c r="K54" s="41"/>
    </row>
    <row r="55" spans="1:11" ht="4.5" customHeight="1">
      <c r="A55" s="304" t="str">
        <f>Eelarve!A18</f>
        <v>1.4.</v>
      </c>
      <c r="B55" s="309"/>
      <c r="C55" s="309"/>
      <c r="D55" s="309"/>
      <c r="E55" s="322"/>
      <c r="F55" s="323"/>
      <c r="G55" s="323"/>
      <c r="H55" s="323"/>
      <c r="I55" s="324"/>
      <c r="J55" s="311"/>
      <c r="K55" s="41"/>
    </row>
    <row r="56" spans="1:11" ht="15.75" customHeight="1">
      <c r="A56" s="304"/>
      <c r="B56" s="328"/>
      <c r="C56" s="54">
        <f>SUM(C57:C68)</f>
        <v>0</v>
      </c>
      <c r="D56" s="54">
        <f>SUM(D57:D68)</f>
        <v>0</v>
      </c>
      <c r="E56" s="325"/>
      <c r="F56" s="326"/>
      <c r="G56" s="326"/>
      <c r="H56" s="326"/>
      <c r="I56" s="327"/>
      <c r="J56" s="312"/>
      <c r="K56" s="41"/>
    </row>
    <row r="57" spans="1:11" ht="12.75">
      <c r="A57" s="305"/>
      <c r="B57" s="329"/>
      <c r="C57" s="73"/>
      <c r="D57" s="73"/>
      <c r="E57" s="75"/>
      <c r="F57" s="97"/>
      <c r="G57" s="74"/>
      <c r="H57" s="94"/>
      <c r="I57" s="76"/>
      <c r="J57" s="316"/>
      <c r="K57" s="41"/>
    </row>
    <row r="58" spans="1:11" ht="12.75">
      <c r="A58" s="305"/>
      <c r="B58" s="329"/>
      <c r="C58" s="73"/>
      <c r="D58" s="73"/>
      <c r="E58" s="75"/>
      <c r="F58" s="97"/>
      <c r="G58" s="74"/>
      <c r="H58" s="94"/>
      <c r="I58" s="76"/>
      <c r="J58" s="317"/>
      <c r="K58" s="41"/>
    </row>
    <row r="59" spans="1:11" ht="12.75">
      <c r="A59" s="305"/>
      <c r="B59" s="329"/>
      <c r="C59" s="73"/>
      <c r="D59" s="73"/>
      <c r="E59" s="78"/>
      <c r="F59" s="78"/>
      <c r="G59" s="77"/>
      <c r="H59" s="95"/>
      <c r="I59" s="76"/>
      <c r="J59" s="317"/>
      <c r="K59" s="41"/>
    </row>
    <row r="60" spans="1:11" ht="12.75">
      <c r="A60" s="305"/>
      <c r="B60" s="329"/>
      <c r="C60" s="73"/>
      <c r="D60" s="73"/>
      <c r="E60" s="78"/>
      <c r="F60" s="78"/>
      <c r="G60" s="77"/>
      <c r="H60" s="95"/>
      <c r="I60" s="76"/>
      <c r="J60" s="317"/>
      <c r="K60" s="41"/>
    </row>
    <row r="61" spans="1:11" ht="12.75">
      <c r="A61" s="305"/>
      <c r="B61" s="329"/>
      <c r="C61" s="73"/>
      <c r="D61" s="73"/>
      <c r="E61" s="78"/>
      <c r="F61" s="78"/>
      <c r="G61" s="77"/>
      <c r="H61" s="95"/>
      <c r="I61" s="76"/>
      <c r="J61" s="317"/>
      <c r="K61" s="41"/>
    </row>
    <row r="62" spans="1:11" ht="12.75">
      <c r="A62" s="305"/>
      <c r="B62" s="329"/>
      <c r="C62" s="73"/>
      <c r="D62" s="73"/>
      <c r="E62" s="78"/>
      <c r="F62" s="78"/>
      <c r="G62" s="77"/>
      <c r="H62" s="95"/>
      <c r="I62" s="76"/>
      <c r="J62" s="317"/>
      <c r="K62" s="41"/>
    </row>
    <row r="63" spans="1:11" ht="12.75">
      <c r="A63" s="305"/>
      <c r="B63" s="329"/>
      <c r="C63" s="73"/>
      <c r="D63" s="73"/>
      <c r="E63" s="78"/>
      <c r="F63" s="78"/>
      <c r="G63" s="77"/>
      <c r="H63" s="95"/>
      <c r="I63" s="76"/>
      <c r="J63" s="317"/>
      <c r="K63" s="41"/>
    </row>
    <row r="64" spans="1:11" ht="12.75">
      <c r="A64" s="306"/>
      <c r="B64" s="329"/>
      <c r="C64" s="73"/>
      <c r="D64" s="73"/>
      <c r="E64" s="78"/>
      <c r="F64" s="78"/>
      <c r="G64" s="77"/>
      <c r="H64" s="95"/>
      <c r="I64" s="76"/>
      <c r="J64" s="317"/>
      <c r="K64" s="41"/>
    </row>
    <row r="65" spans="1:11" ht="12.75">
      <c r="A65" s="306"/>
      <c r="B65" s="329"/>
      <c r="C65" s="73"/>
      <c r="D65" s="73"/>
      <c r="E65" s="78"/>
      <c r="F65" s="78"/>
      <c r="G65" s="77"/>
      <c r="H65" s="95"/>
      <c r="I65" s="76"/>
      <c r="J65" s="317"/>
      <c r="K65" s="41"/>
    </row>
    <row r="66" spans="1:11" ht="12.75">
      <c r="A66" s="306"/>
      <c r="B66" s="329"/>
      <c r="C66" s="73"/>
      <c r="D66" s="73"/>
      <c r="E66" s="78"/>
      <c r="F66" s="78"/>
      <c r="G66" s="77"/>
      <c r="H66" s="95"/>
      <c r="I66" s="76"/>
      <c r="J66" s="317"/>
      <c r="K66" s="41"/>
    </row>
    <row r="67" spans="1:11" ht="12.75">
      <c r="A67" s="306"/>
      <c r="B67" s="329"/>
      <c r="C67" s="73"/>
      <c r="D67" s="73"/>
      <c r="E67" s="78"/>
      <c r="F67" s="78"/>
      <c r="G67" s="77"/>
      <c r="H67" s="95"/>
      <c r="I67" s="76"/>
      <c r="J67" s="317"/>
      <c r="K67" s="41"/>
    </row>
    <row r="68" spans="1:11" ht="12.75">
      <c r="A68" s="307"/>
      <c r="B68" s="330"/>
      <c r="C68" s="149"/>
      <c r="D68" s="149"/>
      <c r="E68" s="79"/>
      <c r="F68" s="79"/>
      <c r="G68" s="80"/>
      <c r="H68" s="96"/>
      <c r="I68" s="104"/>
      <c r="J68" s="318"/>
      <c r="K68" s="41"/>
    </row>
    <row r="69" spans="1:11" ht="12.75">
      <c r="A69" s="105"/>
      <c r="B69" s="308">
        <f>Eelarve!E19</f>
        <v>0</v>
      </c>
      <c r="C69" s="308">
        <f>Eelarve!F19</f>
        <v>0</v>
      </c>
      <c r="D69" s="308">
        <f>Eelarve!G19</f>
        <v>0</v>
      </c>
      <c r="E69" s="319"/>
      <c r="F69" s="320"/>
      <c r="G69" s="320"/>
      <c r="H69" s="320"/>
      <c r="I69" s="321"/>
      <c r="J69" s="310">
        <f>B69-C71-D71</f>
        <v>0</v>
      </c>
      <c r="K69" s="41"/>
    </row>
    <row r="70" spans="1:11" ht="4.5" customHeight="1">
      <c r="A70" s="304" t="str">
        <f>Eelarve!A19</f>
        <v>1.5. Töötuskindlustusmakse 0,8%</v>
      </c>
      <c r="B70" s="309"/>
      <c r="C70" s="309"/>
      <c r="D70" s="309"/>
      <c r="E70" s="322"/>
      <c r="F70" s="323"/>
      <c r="G70" s="323"/>
      <c r="H70" s="323"/>
      <c r="I70" s="324"/>
      <c r="J70" s="311"/>
      <c r="K70" s="41"/>
    </row>
    <row r="71" spans="1:11" ht="15.75" customHeight="1">
      <c r="A71" s="304"/>
      <c r="B71" s="328"/>
      <c r="C71" s="54">
        <f>SUM(C72:C83)</f>
        <v>0</v>
      </c>
      <c r="D71" s="54">
        <f>SUM(D72:D83)</f>
        <v>0</v>
      </c>
      <c r="E71" s="325"/>
      <c r="F71" s="326"/>
      <c r="G71" s="326"/>
      <c r="H71" s="326"/>
      <c r="I71" s="327"/>
      <c r="J71" s="312"/>
      <c r="K71" s="41"/>
    </row>
    <row r="72" spans="1:11" ht="12.75">
      <c r="A72" s="305"/>
      <c r="B72" s="329"/>
      <c r="C72" s="73"/>
      <c r="D72" s="73"/>
      <c r="E72" s="75"/>
      <c r="F72" s="97"/>
      <c r="G72" s="74"/>
      <c r="H72" s="94"/>
      <c r="I72" s="76"/>
      <c r="J72" s="316"/>
      <c r="K72" s="41"/>
    </row>
    <row r="73" spans="1:11" ht="12.75">
      <c r="A73" s="305"/>
      <c r="B73" s="329"/>
      <c r="C73" s="73"/>
      <c r="D73" s="73"/>
      <c r="E73" s="75"/>
      <c r="F73" s="97"/>
      <c r="G73" s="74"/>
      <c r="H73" s="94"/>
      <c r="I73" s="76"/>
      <c r="J73" s="317"/>
      <c r="K73" s="41"/>
    </row>
    <row r="74" spans="1:11" ht="12.75">
      <c r="A74" s="305"/>
      <c r="B74" s="329"/>
      <c r="C74" s="73"/>
      <c r="D74" s="73"/>
      <c r="E74" s="78"/>
      <c r="F74" s="78"/>
      <c r="G74" s="77"/>
      <c r="H74" s="95"/>
      <c r="I74" s="76"/>
      <c r="J74" s="317"/>
      <c r="K74" s="41"/>
    </row>
    <row r="75" spans="1:11" ht="12.75">
      <c r="A75" s="305"/>
      <c r="B75" s="329"/>
      <c r="C75" s="73"/>
      <c r="D75" s="73"/>
      <c r="E75" s="78"/>
      <c r="F75" s="78"/>
      <c r="G75" s="77"/>
      <c r="H75" s="95"/>
      <c r="I75" s="76"/>
      <c r="J75" s="317"/>
      <c r="K75" s="41"/>
    </row>
    <row r="76" spans="1:11" ht="12.75">
      <c r="A76" s="306"/>
      <c r="B76" s="329"/>
      <c r="C76" s="73"/>
      <c r="D76" s="73"/>
      <c r="E76" s="78"/>
      <c r="F76" s="78"/>
      <c r="G76" s="77"/>
      <c r="H76" s="95"/>
      <c r="I76" s="76"/>
      <c r="J76" s="317"/>
      <c r="K76" s="41"/>
    </row>
    <row r="77" spans="1:11" ht="12.75">
      <c r="A77" s="306"/>
      <c r="B77" s="329"/>
      <c r="C77" s="73"/>
      <c r="D77" s="73"/>
      <c r="E77" s="78"/>
      <c r="F77" s="78"/>
      <c r="G77" s="77"/>
      <c r="H77" s="95"/>
      <c r="I77" s="76"/>
      <c r="J77" s="317"/>
      <c r="K77" s="41"/>
    </row>
    <row r="78" spans="1:11" ht="12.75">
      <c r="A78" s="306"/>
      <c r="B78" s="329"/>
      <c r="C78" s="73"/>
      <c r="D78" s="73"/>
      <c r="E78" s="78"/>
      <c r="F78" s="78"/>
      <c r="G78" s="77"/>
      <c r="H78" s="95"/>
      <c r="I78" s="76"/>
      <c r="J78" s="317"/>
      <c r="K78" s="41"/>
    </row>
    <row r="79" spans="1:11" ht="12.75">
      <c r="A79" s="306"/>
      <c r="B79" s="329"/>
      <c r="C79" s="73"/>
      <c r="D79" s="73"/>
      <c r="E79" s="78"/>
      <c r="F79" s="78"/>
      <c r="G79" s="77"/>
      <c r="H79" s="95"/>
      <c r="I79" s="76"/>
      <c r="J79" s="317"/>
      <c r="K79" s="41"/>
    </row>
    <row r="80" spans="1:11" ht="12.75">
      <c r="A80" s="306"/>
      <c r="B80" s="329"/>
      <c r="C80" s="73"/>
      <c r="D80" s="73"/>
      <c r="E80" s="78"/>
      <c r="F80" s="78"/>
      <c r="G80" s="77"/>
      <c r="H80" s="95"/>
      <c r="I80" s="76"/>
      <c r="J80" s="317"/>
      <c r="K80" s="41"/>
    </row>
    <row r="81" spans="1:11" ht="12.75">
      <c r="A81" s="306"/>
      <c r="B81" s="329"/>
      <c r="C81" s="73"/>
      <c r="D81" s="73"/>
      <c r="E81" s="78"/>
      <c r="F81" s="78"/>
      <c r="G81" s="77"/>
      <c r="H81" s="95"/>
      <c r="I81" s="76"/>
      <c r="J81" s="317"/>
      <c r="K81" s="41"/>
    </row>
    <row r="82" spans="1:11" ht="12.75">
      <c r="A82" s="306"/>
      <c r="B82" s="329"/>
      <c r="C82" s="73"/>
      <c r="D82" s="73"/>
      <c r="E82" s="78"/>
      <c r="F82" s="78"/>
      <c r="G82" s="77"/>
      <c r="H82" s="95"/>
      <c r="I82" s="76"/>
      <c r="J82" s="317"/>
      <c r="K82" s="41"/>
    </row>
    <row r="83" spans="1:11" ht="12.75">
      <c r="A83" s="307"/>
      <c r="B83" s="330"/>
      <c r="C83" s="149"/>
      <c r="D83" s="149"/>
      <c r="E83" s="79"/>
      <c r="F83" s="79"/>
      <c r="G83" s="80"/>
      <c r="H83" s="96"/>
      <c r="I83" s="104"/>
      <c r="J83" s="318"/>
      <c r="K83" s="41"/>
    </row>
    <row r="84" spans="1:11" ht="12.75">
      <c r="A84" s="249"/>
      <c r="B84" s="308">
        <f>Eelarve!E20</f>
        <v>0</v>
      </c>
      <c r="C84" s="308">
        <f>Eelarve!F20</f>
        <v>0</v>
      </c>
      <c r="D84" s="308">
        <f>Eelarve!G20</f>
        <v>0</v>
      </c>
      <c r="E84" s="319"/>
      <c r="F84" s="320"/>
      <c r="G84" s="320"/>
      <c r="H84" s="320"/>
      <c r="I84" s="321"/>
      <c r="J84" s="310">
        <f>B84-C86-D86</f>
        <v>0</v>
      </c>
      <c r="K84" s="41"/>
    </row>
    <row r="85" spans="1:11" ht="4.5" customHeight="1">
      <c r="A85" s="304" t="str">
        <f>Eelarve!A20</f>
        <v>1.6. Sotsiaalmaks 33%</v>
      </c>
      <c r="B85" s="309"/>
      <c r="C85" s="309"/>
      <c r="D85" s="309"/>
      <c r="E85" s="322"/>
      <c r="F85" s="323"/>
      <c r="G85" s="323"/>
      <c r="H85" s="323"/>
      <c r="I85" s="324"/>
      <c r="J85" s="311"/>
      <c r="K85" s="41"/>
    </row>
    <row r="86" spans="1:11" ht="15.75" customHeight="1">
      <c r="A86" s="304"/>
      <c r="B86" s="328"/>
      <c r="C86" s="54">
        <f>SUM(C87:C98)</f>
        <v>0</v>
      </c>
      <c r="D86" s="54">
        <f>SUM(D87:D98)</f>
        <v>0</v>
      </c>
      <c r="E86" s="325"/>
      <c r="F86" s="326"/>
      <c r="G86" s="326"/>
      <c r="H86" s="326"/>
      <c r="I86" s="327"/>
      <c r="J86" s="312"/>
      <c r="K86" s="41"/>
    </row>
    <row r="87" spans="1:11" ht="12.75">
      <c r="A87" s="305"/>
      <c r="B87" s="329"/>
      <c r="C87" s="73"/>
      <c r="D87" s="73"/>
      <c r="E87" s="75"/>
      <c r="F87" s="97"/>
      <c r="G87" s="74"/>
      <c r="H87" s="94"/>
      <c r="I87" s="76"/>
      <c r="J87" s="316"/>
      <c r="K87" s="41"/>
    </row>
    <row r="88" spans="1:11" ht="12.75">
      <c r="A88" s="305"/>
      <c r="B88" s="329"/>
      <c r="C88" s="73"/>
      <c r="D88" s="73"/>
      <c r="E88" s="75"/>
      <c r="F88" s="97"/>
      <c r="G88" s="74"/>
      <c r="H88" s="94"/>
      <c r="I88" s="76"/>
      <c r="J88" s="317"/>
      <c r="K88" s="41"/>
    </row>
    <row r="89" spans="1:11" ht="12.75">
      <c r="A89" s="305"/>
      <c r="B89" s="329"/>
      <c r="C89" s="73"/>
      <c r="D89" s="73"/>
      <c r="E89" s="78"/>
      <c r="F89" s="78"/>
      <c r="G89" s="77"/>
      <c r="H89" s="95"/>
      <c r="I89" s="76"/>
      <c r="J89" s="317"/>
      <c r="K89" s="41"/>
    </row>
    <row r="90" spans="1:11" ht="12.75">
      <c r="A90" s="305"/>
      <c r="B90" s="329"/>
      <c r="C90" s="73"/>
      <c r="D90" s="73"/>
      <c r="E90" s="78"/>
      <c r="F90" s="78"/>
      <c r="G90" s="77"/>
      <c r="H90" s="95"/>
      <c r="I90" s="76"/>
      <c r="J90" s="317"/>
      <c r="K90" s="41"/>
    </row>
    <row r="91" spans="1:11" ht="12.75">
      <c r="A91" s="306"/>
      <c r="B91" s="329"/>
      <c r="C91" s="73"/>
      <c r="D91" s="73"/>
      <c r="E91" s="78"/>
      <c r="F91" s="78"/>
      <c r="G91" s="77"/>
      <c r="H91" s="95"/>
      <c r="I91" s="76"/>
      <c r="J91" s="317"/>
      <c r="K91" s="41"/>
    </row>
    <row r="92" spans="1:11" ht="12.75">
      <c r="A92" s="306"/>
      <c r="B92" s="329"/>
      <c r="C92" s="73"/>
      <c r="D92" s="73"/>
      <c r="E92" s="78"/>
      <c r="F92" s="78"/>
      <c r="G92" s="77"/>
      <c r="H92" s="95"/>
      <c r="I92" s="76"/>
      <c r="J92" s="317"/>
      <c r="K92" s="41"/>
    </row>
    <row r="93" spans="1:11" ht="12.75">
      <c r="A93" s="306"/>
      <c r="B93" s="329"/>
      <c r="C93" s="73"/>
      <c r="D93" s="73"/>
      <c r="E93" s="78"/>
      <c r="F93" s="78"/>
      <c r="G93" s="77"/>
      <c r="H93" s="95"/>
      <c r="I93" s="76"/>
      <c r="J93" s="317"/>
      <c r="K93" s="41"/>
    </row>
    <row r="94" spans="1:11" ht="12.75">
      <c r="A94" s="306"/>
      <c r="B94" s="329"/>
      <c r="C94" s="73"/>
      <c r="D94" s="73"/>
      <c r="E94" s="78"/>
      <c r="F94" s="78"/>
      <c r="G94" s="77"/>
      <c r="H94" s="95"/>
      <c r="I94" s="76"/>
      <c r="J94" s="317"/>
      <c r="K94" s="41"/>
    </row>
    <row r="95" spans="1:11" ht="12.75">
      <c r="A95" s="306"/>
      <c r="B95" s="329"/>
      <c r="C95" s="73"/>
      <c r="D95" s="73"/>
      <c r="E95" s="78"/>
      <c r="F95" s="78"/>
      <c r="G95" s="77"/>
      <c r="H95" s="95"/>
      <c r="I95" s="76"/>
      <c r="J95" s="317"/>
      <c r="K95" s="41"/>
    </row>
    <row r="96" spans="1:11" ht="12.75">
      <c r="A96" s="306"/>
      <c r="B96" s="329"/>
      <c r="C96" s="73"/>
      <c r="D96" s="73"/>
      <c r="E96" s="78"/>
      <c r="F96" s="78"/>
      <c r="G96" s="77"/>
      <c r="H96" s="95"/>
      <c r="I96" s="76"/>
      <c r="J96" s="317"/>
      <c r="K96" s="41"/>
    </row>
    <row r="97" spans="1:11" ht="12.75">
      <c r="A97" s="306"/>
      <c r="B97" s="329"/>
      <c r="C97" s="73"/>
      <c r="D97" s="73"/>
      <c r="E97" s="78"/>
      <c r="F97" s="78"/>
      <c r="G97" s="77"/>
      <c r="H97" s="95"/>
      <c r="I97" s="76"/>
      <c r="J97" s="317"/>
      <c r="K97" s="41"/>
    </row>
    <row r="98" spans="1:11" ht="12.75">
      <c r="A98" s="307"/>
      <c r="B98" s="330"/>
      <c r="C98" s="149"/>
      <c r="D98" s="149"/>
      <c r="E98" s="79"/>
      <c r="F98" s="79"/>
      <c r="G98" s="80"/>
      <c r="H98" s="96"/>
      <c r="I98" s="104"/>
      <c r="J98" s="318"/>
      <c r="K98" s="41"/>
    </row>
  </sheetData>
  <sheetProtection password="CA1D" sheet="1" insertRows="0"/>
  <mergeCells count="55">
    <mergeCell ref="B84:B85"/>
    <mergeCell ref="C84:C85"/>
    <mergeCell ref="D84:D85"/>
    <mergeCell ref="E84:I86"/>
    <mergeCell ref="J84:J86"/>
    <mergeCell ref="A85:A98"/>
    <mergeCell ref="B86:B98"/>
    <mergeCell ref="J87:J98"/>
    <mergeCell ref="J69:J71"/>
    <mergeCell ref="A70:A83"/>
    <mergeCell ref="B71:B83"/>
    <mergeCell ref="J72:J83"/>
    <mergeCell ref="B69:B70"/>
    <mergeCell ref="C69:C70"/>
    <mergeCell ref="D69:D70"/>
    <mergeCell ref="E69:I71"/>
    <mergeCell ref="B54:B55"/>
    <mergeCell ref="C54:C55"/>
    <mergeCell ref="D54:D55"/>
    <mergeCell ref="E54:I56"/>
    <mergeCell ref="E9:I11"/>
    <mergeCell ref="B11:B23"/>
    <mergeCell ref="J42:J53"/>
    <mergeCell ref="J12:J23"/>
    <mergeCell ref="J54:J56"/>
    <mergeCell ref="A55:A68"/>
    <mergeCell ref="B56:B68"/>
    <mergeCell ref="J57:J68"/>
    <mergeCell ref="A40:A53"/>
    <mergeCell ref="B41:B53"/>
    <mergeCell ref="A25:A38"/>
    <mergeCell ref="B26:B38"/>
    <mergeCell ref="J27:J38"/>
    <mergeCell ref="B39:B40"/>
    <mergeCell ref="C39:C40"/>
    <mergeCell ref="D39:D40"/>
    <mergeCell ref="E39:I41"/>
    <mergeCell ref="J39:J41"/>
    <mergeCell ref="J6:J8"/>
    <mergeCell ref="A10:A23"/>
    <mergeCell ref="B9:B10"/>
    <mergeCell ref="C9:C10"/>
    <mergeCell ref="D9:D10"/>
    <mergeCell ref="G7:G8"/>
    <mergeCell ref="J9:J11"/>
    <mergeCell ref="C6:I6"/>
    <mergeCell ref="B1:G1"/>
    <mergeCell ref="H7:H8"/>
    <mergeCell ref="I7:I8"/>
    <mergeCell ref="B6:B8"/>
    <mergeCell ref="A6:A8"/>
    <mergeCell ref="C7:D7"/>
    <mergeCell ref="E7:E8"/>
    <mergeCell ref="F7:F8"/>
    <mergeCell ref="H2:H3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rowBreaks count="1" manualBreakCount="1">
    <brk id="5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K144"/>
  <sheetViews>
    <sheetView showGridLines="0" zoomScalePageLayoutView="0" workbookViewId="0" topLeftCell="A1">
      <pane xSplit="1" ySplit="8" topLeftCell="B120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I3" sqref="I3"/>
    </sheetView>
  </sheetViews>
  <sheetFormatPr defaultColWidth="9.140625" defaultRowHeight="12.75"/>
  <cols>
    <col min="1" max="1" width="16.00390625" style="32" customWidth="1"/>
    <col min="2" max="2" width="9.140625" style="36" customWidth="1"/>
    <col min="3" max="4" width="10.421875" style="36" customWidth="1"/>
    <col min="5" max="5" width="13.8515625" style="36" customWidth="1"/>
    <col min="6" max="6" width="12.140625" style="36" customWidth="1"/>
    <col min="7" max="7" width="11.7109375" style="36" customWidth="1"/>
    <col min="8" max="8" width="48.57421875" style="71" customWidth="1"/>
    <col min="9" max="9" width="12.28125" style="36" customWidth="1"/>
    <col min="10" max="10" width="11.57421875" style="36" customWidth="1"/>
    <col min="11" max="11" width="6.140625" style="32" customWidth="1"/>
    <col min="12" max="16384" width="9.140625" style="32" customWidth="1"/>
  </cols>
  <sheetData>
    <row r="1" spans="1:11" ht="15" customHeight="1">
      <c r="A1" s="37"/>
      <c r="B1" s="38"/>
      <c r="C1" s="38"/>
      <c r="D1" s="38">
        <f>Eelarve!B4</f>
        <v>0</v>
      </c>
      <c r="E1" s="38"/>
      <c r="F1" s="38"/>
      <c r="G1" s="39"/>
      <c r="H1" s="69"/>
      <c r="I1" s="40"/>
      <c r="J1" s="38"/>
      <c r="K1" s="41"/>
    </row>
    <row r="2" spans="1:11" ht="15.75">
      <c r="A2" s="42" t="s">
        <v>104</v>
      </c>
      <c r="B2" s="38"/>
      <c r="C2" s="38"/>
      <c r="D2" s="38"/>
      <c r="E2" s="38"/>
      <c r="F2" s="38"/>
      <c r="G2" s="39"/>
      <c r="H2" s="285"/>
      <c r="I2" s="279"/>
      <c r="J2" s="60">
        <f>'1. Tööjõukulud'!J2</f>
        <v>43101</v>
      </c>
      <c r="K2" s="41"/>
    </row>
    <row r="3" spans="1:11" ht="15" customHeight="1">
      <c r="A3" s="56" t="s">
        <v>11</v>
      </c>
      <c r="B3" s="147">
        <f>Eelarve!E21</f>
        <v>0</v>
      </c>
      <c r="C3" s="147">
        <f>Eelarve!F21</f>
        <v>0</v>
      </c>
      <c r="D3" s="147">
        <f>Eelarve!G21</f>
        <v>0</v>
      </c>
      <c r="E3" s="43"/>
      <c r="F3" s="38"/>
      <c r="G3" s="44"/>
      <c r="H3" s="285"/>
      <c r="I3" s="40"/>
      <c r="J3" s="59" t="s">
        <v>13</v>
      </c>
      <c r="K3" s="41"/>
    </row>
    <row r="4" spans="1:11" s="33" customFormat="1" ht="17.25" customHeight="1">
      <c r="A4" s="45" t="s">
        <v>12</v>
      </c>
      <c r="B4" s="148"/>
      <c r="C4" s="148">
        <f>C11+C26+C41+C56+C69+C82+C95+C108+C121+C134</f>
        <v>0</v>
      </c>
      <c r="D4" s="148">
        <f>D11+D26+D41+D56+D69+D82+D95+D108+D121+D134</f>
        <v>0</v>
      </c>
      <c r="E4" s="46"/>
      <c r="F4" s="46"/>
      <c r="G4" s="47"/>
      <c r="H4" s="72"/>
      <c r="I4" s="48"/>
      <c r="J4" s="244">
        <f>B3-C4-D4</f>
        <v>0</v>
      </c>
      <c r="K4" s="49"/>
    </row>
    <row r="5" spans="1:11" ht="16.5" customHeight="1">
      <c r="A5" s="50"/>
      <c r="B5" s="57" t="e">
        <f>(C4+D4)/B3</f>
        <v>#DIV/0!</v>
      </c>
      <c r="C5" s="58">
        <f>IF(C3&gt;0,C4/C3,"")</f>
      </c>
      <c r="D5" s="58">
        <f>IF(D3&gt;0,D4/D3,"")</f>
      </c>
      <c r="E5" s="38"/>
      <c r="F5" s="38"/>
      <c r="G5" s="39"/>
      <c r="H5" s="69"/>
      <c r="I5" s="40"/>
      <c r="J5" s="38"/>
      <c r="K5" s="41"/>
    </row>
    <row r="6" spans="1:11" s="34" customFormat="1" ht="18" customHeight="1">
      <c r="A6" s="294" t="s">
        <v>43</v>
      </c>
      <c r="B6" s="291" t="s">
        <v>7</v>
      </c>
      <c r="C6" s="313" t="s">
        <v>8</v>
      </c>
      <c r="D6" s="313"/>
      <c r="E6" s="314"/>
      <c r="F6" s="314"/>
      <c r="G6" s="314"/>
      <c r="H6" s="314"/>
      <c r="I6" s="315"/>
      <c r="J6" s="301" t="s">
        <v>10</v>
      </c>
      <c r="K6" s="51"/>
    </row>
    <row r="7" spans="1:11" s="34" customFormat="1" ht="18" customHeight="1">
      <c r="A7" s="295"/>
      <c r="B7" s="292"/>
      <c r="C7" s="297" t="s">
        <v>9</v>
      </c>
      <c r="D7" s="298"/>
      <c r="E7" s="287" t="s">
        <v>57</v>
      </c>
      <c r="F7" s="287" t="s">
        <v>56</v>
      </c>
      <c r="G7" s="287" t="s">
        <v>55</v>
      </c>
      <c r="H7" s="287" t="s">
        <v>80</v>
      </c>
      <c r="I7" s="289" t="s">
        <v>95</v>
      </c>
      <c r="J7" s="302"/>
      <c r="K7" s="51"/>
    </row>
    <row r="8" spans="1:11" ht="54" customHeight="1">
      <c r="A8" s="296"/>
      <c r="B8" s="293"/>
      <c r="C8" s="240" t="s">
        <v>48</v>
      </c>
      <c r="D8" s="240" t="s">
        <v>39</v>
      </c>
      <c r="E8" s="288"/>
      <c r="F8" s="288"/>
      <c r="G8" s="288"/>
      <c r="H8" s="288"/>
      <c r="I8" s="290"/>
      <c r="J8" s="303"/>
      <c r="K8" s="41"/>
    </row>
    <row r="9" spans="1:11" ht="12.75">
      <c r="A9" s="52"/>
      <c r="B9" s="308">
        <f>Eelarve!E22</f>
        <v>0</v>
      </c>
      <c r="C9" s="308">
        <f>Eelarve!F22</f>
        <v>0</v>
      </c>
      <c r="D9" s="308">
        <f>Eelarve!G22</f>
        <v>0</v>
      </c>
      <c r="E9" s="319"/>
      <c r="F9" s="320"/>
      <c r="G9" s="320"/>
      <c r="H9" s="320"/>
      <c r="I9" s="321"/>
      <c r="J9" s="310">
        <f>B9-C11-D11</f>
        <v>0</v>
      </c>
      <c r="K9" s="41"/>
    </row>
    <row r="10" spans="1:11" s="35" customFormat="1" ht="3.75" customHeight="1">
      <c r="A10" s="304" t="str">
        <f>Eelarve!A22</f>
        <v>1.</v>
      </c>
      <c r="B10" s="309"/>
      <c r="C10" s="309"/>
      <c r="D10" s="309"/>
      <c r="E10" s="322"/>
      <c r="F10" s="323"/>
      <c r="G10" s="323"/>
      <c r="H10" s="323"/>
      <c r="I10" s="324"/>
      <c r="J10" s="311"/>
      <c r="K10" s="53"/>
    </row>
    <row r="11" spans="1:11" s="35" customFormat="1" ht="15.75" customHeight="1">
      <c r="A11" s="304"/>
      <c r="B11" s="328"/>
      <c r="C11" s="54">
        <f>SUM(C12:C23)</f>
        <v>0</v>
      </c>
      <c r="D11" s="54">
        <f>SUM(D12:D23)</f>
        <v>0</v>
      </c>
      <c r="E11" s="325"/>
      <c r="F11" s="326"/>
      <c r="G11" s="326"/>
      <c r="H11" s="326"/>
      <c r="I11" s="327"/>
      <c r="J11" s="312"/>
      <c r="K11" s="53"/>
    </row>
    <row r="12" spans="1:11" ht="12.75">
      <c r="A12" s="305"/>
      <c r="B12" s="329"/>
      <c r="C12" s="73"/>
      <c r="D12" s="73"/>
      <c r="E12" s="75"/>
      <c r="F12" s="97"/>
      <c r="G12" s="98"/>
      <c r="H12" s="99"/>
      <c r="I12" s="76"/>
      <c r="J12" s="340"/>
      <c r="K12" s="41"/>
    </row>
    <row r="13" spans="1:11" ht="12.75">
      <c r="A13" s="305"/>
      <c r="B13" s="329"/>
      <c r="C13" s="73"/>
      <c r="D13" s="73"/>
      <c r="E13" s="75"/>
      <c r="F13" s="97"/>
      <c r="G13" s="98"/>
      <c r="H13" s="99"/>
      <c r="I13" s="76"/>
      <c r="J13" s="341"/>
      <c r="K13" s="41"/>
    </row>
    <row r="14" spans="1:11" ht="12.75">
      <c r="A14" s="305"/>
      <c r="B14" s="329"/>
      <c r="C14" s="73"/>
      <c r="D14" s="73"/>
      <c r="E14" s="78"/>
      <c r="F14" s="78"/>
      <c r="G14" s="100"/>
      <c r="H14" s="101"/>
      <c r="I14" s="76"/>
      <c r="J14" s="341"/>
      <c r="K14" s="41"/>
    </row>
    <row r="15" spans="1:11" ht="12.75">
      <c r="A15" s="305"/>
      <c r="B15" s="329"/>
      <c r="C15" s="73"/>
      <c r="D15" s="73"/>
      <c r="E15" s="78"/>
      <c r="F15" s="78"/>
      <c r="G15" s="100"/>
      <c r="H15" s="101"/>
      <c r="I15" s="76"/>
      <c r="J15" s="341"/>
      <c r="K15" s="41"/>
    </row>
    <row r="16" spans="1:11" ht="12.75">
      <c r="A16" s="306"/>
      <c r="B16" s="329"/>
      <c r="C16" s="73"/>
      <c r="D16" s="73"/>
      <c r="E16" s="237"/>
      <c r="F16" s="78"/>
      <c r="G16" s="100"/>
      <c r="H16" s="101"/>
      <c r="I16" s="76"/>
      <c r="J16" s="341"/>
      <c r="K16" s="41"/>
    </row>
    <row r="17" spans="1:11" ht="12.75">
      <c r="A17" s="306"/>
      <c r="B17" s="329"/>
      <c r="C17" s="73"/>
      <c r="D17" s="73"/>
      <c r="E17" s="237"/>
      <c r="F17" s="78"/>
      <c r="G17" s="100"/>
      <c r="H17" s="101"/>
      <c r="I17" s="76"/>
      <c r="J17" s="341"/>
      <c r="K17" s="41"/>
    </row>
    <row r="18" spans="1:11" ht="12.75">
      <c r="A18" s="306"/>
      <c r="B18" s="329"/>
      <c r="C18" s="73"/>
      <c r="D18" s="73"/>
      <c r="E18" s="237"/>
      <c r="F18" s="78"/>
      <c r="G18" s="100"/>
      <c r="H18" s="101"/>
      <c r="I18" s="76"/>
      <c r="J18" s="341"/>
      <c r="K18" s="41"/>
    </row>
    <row r="19" spans="1:11" ht="12.75">
      <c r="A19" s="306"/>
      <c r="B19" s="329"/>
      <c r="C19" s="73"/>
      <c r="D19" s="73"/>
      <c r="E19" s="78"/>
      <c r="F19" s="78"/>
      <c r="G19" s="100"/>
      <c r="H19" s="101"/>
      <c r="I19" s="76"/>
      <c r="J19" s="341"/>
      <c r="K19" s="41"/>
    </row>
    <row r="20" spans="1:11" ht="12.75">
      <c r="A20" s="306"/>
      <c r="B20" s="329"/>
      <c r="C20" s="73"/>
      <c r="D20" s="81"/>
      <c r="E20" s="78"/>
      <c r="F20" s="78"/>
      <c r="G20" s="100"/>
      <c r="H20" s="101"/>
      <c r="I20" s="76"/>
      <c r="J20" s="341"/>
      <c r="K20" s="41"/>
    </row>
    <row r="21" spans="1:11" ht="12.75">
      <c r="A21" s="306"/>
      <c r="B21" s="329"/>
      <c r="C21" s="73"/>
      <c r="D21" s="73"/>
      <c r="E21" s="78"/>
      <c r="F21" s="78"/>
      <c r="G21" s="100"/>
      <c r="H21" s="101"/>
      <c r="I21" s="76"/>
      <c r="J21" s="341"/>
      <c r="K21" s="41"/>
    </row>
    <row r="22" spans="1:11" ht="12.75">
      <c r="A22" s="306"/>
      <c r="B22" s="329"/>
      <c r="C22" s="73"/>
      <c r="D22" s="73"/>
      <c r="E22" s="78"/>
      <c r="F22" s="78"/>
      <c r="G22" s="100"/>
      <c r="H22" s="101"/>
      <c r="I22" s="76"/>
      <c r="J22" s="341"/>
      <c r="K22" s="41"/>
    </row>
    <row r="23" spans="1:11" ht="12.75">
      <c r="A23" s="307"/>
      <c r="B23" s="330"/>
      <c r="C23" s="149"/>
      <c r="D23" s="149"/>
      <c r="E23" s="79"/>
      <c r="F23" s="79"/>
      <c r="G23" s="102"/>
      <c r="H23" s="103"/>
      <c r="I23" s="104"/>
      <c r="J23" s="342"/>
      <c r="K23" s="41"/>
    </row>
    <row r="24" spans="1:11" ht="12.75">
      <c r="A24" s="52"/>
      <c r="B24" s="308">
        <f>Eelarve!E23</f>
        <v>0</v>
      </c>
      <c r="C24" s="308">
        <f>Eelarve!F23</f>
        <v>0</v>
      </c>
      <c r="D24" s="308">
        <f>Eelarve!G23</f>
        <v>0</v>
      </c>
      <c r="E24" s="319"/>
      <c r="F24" s="320"/>
      <c r="G24" s="320"/>
      <c r="H24" s="320"/>
      <c r="I24" s="321"/>
      <c r="J24" s="310">
        <f>B24-C26-D26</f>
        <v>0</v>
      </c>
      <c r="K24" s="41"/>
    </row>
    <row r="25" spans="1:11" ht="6.75" customHeight="1">
      <c r="A25" s="304" t="str">
        <f>Eelarve!A23</f>
        <v>2.</v>
      </c>
      <c r="B25" s="309"/>
      <c r="C25" s="309"/>
      <c r="D25" s="309"/>
      <c r="E25" s="322"/>
      <c r="F25" s="323"/>
      <c r="G25" s="323"/>
      <c r="H25" s="323"/>
      <c r="I25" s="324"/>
      <c r="J25" s="311"/>
      <c r="K25" s="41"/>
    </row>
    <row r="26" spans="1:11" ht="16.5" customHeight="1">
      <c r="A26" s="304"/>
      <c r="B26" s="328"/>
      <c r="C26" s="54">
        <f>SUM(C27:C38)</f>
        <v>0</v>
      </c>
      <c r="D26" s="54">
        <f>SUM(D27:D38)</f>
        <v>0</v>
      </c>
      <c r="E26" s="325"/>
      <c r="F26" s="326"/>
      <c r="G26" s="326"/>
      <c r="H26" s="326"/>
      <c r="I26" s="327"/>
      <c r="J26" s="312"/>
      <c r="K26" s="41"/>
    </row>
    <row r="27" spans="1:11" ht="12.75">
      <c r="A27" s="305"/>
      <c r="B27" s="329"/>
      <c r="C27" s="73"/>
      <c r="D27" s="73"/>
      <c r="E27" s="75"/>
      <c r="F27" s="97"/>
      <c r="G27" s="98"/>
      <c r="H27" s="99"/>
      <c r="I27" s="76"/>
      <c r="J27" s="340"/>
      <c r="K27" s="41"/>
    </row>
    <row r="28" spans="1:11" ht="12.75">
      <c r="A28" s="305"/>
      <c r="B28" s="329"/>
      <c r="C28" s="73"/>
      <c r="D28" s="73"/>
      <c r="E28" s="75"/>
      <c r="F28" s="97"/>
      <c r="G28" s="98"/>
      <c r="H28" s="99"/>
      <c r="I28" s="76"/>
      <c r="J28" s="341"/>
      <c r="K28" s="41"/>
    </row>
    <row r="29" spans="1:11" ht="12.75">
      <c r="A29" s="305"/>
      <c r="B29" s="329"/>
      <c r="C29" s="73"/>
      <c r="D29" s="73"/>
      <c r="E29" s="75"/>
      <c r="F29" s="97"/>
      <c r="G29" s="98"/>
      <c r="H29" s="99"/>
      <c r="I29" s="76"/>
      <c r="J29" s="341"/>
      <c r="K29" s="41"/>
    </row>
    <row r="30" spans="1:11" ht="12.75">
      <c r="A30" s="305"/>
      <c r="B30" s="329"/>
      <c r="C30" s="73"/>
      <c r="D30" s="73"/>
      <c r="E30" s="75"/>
      <c r="F30" s="97"/>
      <c r="G30" s="98"/>
      <c r="H30" s="99"/>
      <c r="I30" s="76"/>
      <c r="J30" s="341"/>
      <c r="K30" s="41"/>
    </row>
    <row r="31" spans="1:11" ht="12.75">
      <c r="A31" s="305"/>
      <c r="B31" s="329"/>
      <c r="C31" s="73"/>
      <c r="D31" s="73"/>
      <c r="E31" s="78"/>
      <c r="F31" s="78"/>
      <c r="G31" s="100"/>
      <c r="H31" s="101"/>
      <c r="I31" s="76"/>
      <c r="J31" s="341"/>
      <c r="K31" s="41"/>
    </row>
    <row r="32" spans="1:11" ht="12.75">
      <c r="A32" s="306"/>
      <c r="B32" s="329"/>
      <c r="C32" s="73"/>
      <c r="D32" s="73"/>
      <c r="E32" s="78"/>
      <c r="F32" s="78"/>
      <c r="G32" s="100"/>
      <c r="H32" s="101"/>
      <c r="I32" s="76"/>
      <c r="J32" s="341"/>
      <c r="K32" s="41"/>
    </row>
    <row r="33" spans="1:11" ht="12.75">
      <c r="A33" s="306"/>
      <c r="B33" s="329"/>
      <c r="C33" s="73"/>
      <c r="D33" s="73"/>
      <c r="E33" s="78"/>
      <c r="F33" s="78"/>
      <c r="G33" s="100"/>
      <c r="H33" s="101"/>
      <c r="I33" s="76"/>
      <c r="J33" s="341"/>
      <c r="K33" s="41"/>
    </row>
    <row r="34" spans="1:11" ht="12.75">
      <c r="A34" s="306"/>
      <c r="B34" s="329"/>
      <c r="C34" s="73"/>
      <c r="D34" s="73"/>
      <c r="E34" s="78"/>
      <c r="F34" s="78"/>
      <c r="G34" s="100"/>
      <c r="H34" s="101"/>
      <c r="I34" s="76"/>
      <c r="J34" s="341"/>
      <c r="K34" s="41"/>
    </row>
    <row r="35" spans="1:11" ht="12.75">
      <c r="A35" s="306"/>
      <c r="B35" s="329"/>
      <c r="C35" s="73"/>
      <c r="D35" s="73"/>
      <c r="E35" s="78"/>
      <c r="F35" s="78"/>
      <c r="G35" s="100"/>
      <c r="H35" s="101"/>
      <c r="I35" s="76"/>
      <c r="J35" s="341"/>
      <c r="K35" s="41"/>
    </row>
    <row r="36" spans="1:11" ht="12.75">
      <c r="A36" s="306"/>
      <c r="B36" s="329"/>
      <c r="C36" s="73"/>
      <c r="D36" s="73"/>
      <c r="E36" s="78"/>
      <c r="F36" s="97"/>
      <c r="G36" s="100"/>
      <c r="H36" s="101"/>
      <c r="I36" s="76"/>
      <c r="J36" s="341"/>
      <c r="K36" s="41"/>
    </row>
    <row r="37" spans="1:11" ht="12.75">
      <c r="A37" s="306"/>
      <c r="B37" s="329"/>
      <c r="C37" s="73"/>
      <c r="D37" s="73"/>
      <c r="E37" s="78"/>
      <c r="F37" s="78"/>
      <c r="G37" s="100"/>
      <c r="H37" s="101"/>
      <c r="I37" s="76"/>
      <c r="J37" s="341"/>
      <c r="K37" s="41"/>
    </row>
    <row r="38" spans="1:11" ht="12.75">
      <c r="A38" s="307"/>
      <c r="B38" s="330"/>
      <c r="C38" s="149"/>
      <c r="D38" s="149"/>
      <c r="E38" s="79"/>
      <c r="F38" s="79"/>
      <c r="G38" s="102"/>
      <c r="H38" s="103"/>
      <c r="I38" s="104"/>
      <c r="J38" s="342"/>
      <c r="K38" s="41"/>
    </row>
    <row r="39" spans="1:11" ht="12.75">
      <c r="A39" s="52"/>
      <c r="B39" s="308">
        <f>Eelarve!E24</f>
        <v>0</v>
      </c>
      <c r="C39" s="308">
        <f>Eelarve!F24</f>
        <v>0</v>
      </c>
      <c r="D39" s="308">
        <f>Eelarve!G24</f>
        <v>0</v>
      </c>
      <c r="E39" s="319"/>
      <c r="F39" s="320"/>
      <c r="G39" s="320"/>
      <c r="H39" s="320"/>
      <c r="I39" s="321"/>
      <c r="J39" s="310">
        <f>B39-C41-D41</f>
        <v>0</v>
      </c>
      <c r="K39" s="41"/>
    </row>
    <row r="40" spans="1:11" ht="6" customHeight="1">
      <c r="A40" s="304" t="str">
        <f>Eelarve!A24</f>
        <v>3.</v>
      </c>
      <c r="B40" s="309"/>
      <c r="C40" s="309"/>
      <c r="D40" s="309"/>
      <c r="E40" s="322"/>
      <c r="F40" s="323"/>
      <c r="G40" s="323"/>
      <c r="H40" s="323"/>
      <c r="I40" s="324"/>
      <c r="J40" s="311"/>
      <c r="K40" s="41"/>
    </row>
    <row r="41" spans="1:11" ht="15.75" customHeight="1">
      <c r="A41" s="304"/>
      <c r="B41" s="328"/>
      <c r="C41" s="54">
        <f>SUM(C42:C53)</f>
        <v>0</v>
      </c>
      <c r="D41" s="54">
        <f>SUM(D42:D53)</f>
        <v>0</v>
      </c>
      <c r="E41" s="325"/>
      <c r="F41" s="326"/>
      <c r="G41" s="326"/>
      <c r="H41" s="326"/>
      <c r="I41" s="327"/>
      <c r="J41" s="312"/>
      <c r="K41" s="41"/>
    </row>
    <row r="42" spans="1:11" ht="12.75">
      <c r="A42" s="305"/>
      <c r="B42" s="329"/>
      <c r="C42" s="73"/>
      <c r="D42" s="73"/>
      <c r="E42" s="75"/>
      <c r="F42" s="97"/>
      <c r="G42" s="98"/>
      <c r="H42" s="99"/>
      <c r="I42" s="76"/>
      <c r="J42" s="340"/>
      <c r="K42" s="41"/>
    </row>
    <row r="43" spans="1:11" ht="12.75">
      <c r="A43" s="305"/>
      <c r="B43" s="329"/>
      <c r="C43" s="73"/>
      <c r="D43" s="73"/>
      <c r="E43" s="75"/>
      <c r="F43" s="97"/>
      <c r="G43" s="98"/>
      <c r="H43" s="99"/>
      <c r="I43" s="76"/>
      <c r="J43" s="341"/>
      <c r="K43" s="41"/>
    </row>
    <row r="44" spans="1:11" ht="12.75">
      <c r="A44" s="305"/>
      <c r="B44" s="329"/>
      <c r="C44" s="73"/>
      <c r="D44" s="73"/>
      <c r="E44" s="78"/>
      <c r="F44" s="78"/>
      <c r="G44" s="100"/>
      <c r="H44" s="101"/>
      <c r="I44" s="76"/>
      <c r="J44" s="341"/>
      <c r="K44" s="41"/>
    </row>
    <row r="45" spans="1:11" ht="12.75">
      <c r="A45" s="305"/>
      <c r="B45" s="329"/>
      <c r="C45" s="73"/>
      <c r="D45" s="73"/>
      <c r="E45" s="78"/>
      <c r="F45" s="78"/>
      <c r="G45" s="100"/>
      <c r="H45" s="101"/>
      <c r="I45" s="76"/>
      <c r="J45" s="341"/>
      <c r="K45" s="41"/>
    </row>
    <row r="46" spans="1:11" ht="12.75">
      <c r="A46" s="305"/>
      <c r="B46" s="329"/>
      <c r="C46" s="73"/>
      <c r="D46" s="73"/>
      <c r="E46" s="78"/>
      <c r="F46" s="78"/>
      <c r="G46" s="100"/>
      <c r="H46" s="101"/>
      <c r="I46" s="76"/>
      <c r="J46" s="341"/>
      <c r="K46" s="41"/>
    </row>
    <row r="47" spans="1:11" ht="12.75">
      <c r="A47" s="306"/>
      <c r="B47" s="329"/>
      <c r="C47" s="73"/>
      <c r="D47" s="73"/>
      <c r="E47" s="78"/>
      <c r="F47" s="78"/>
      <c r="G47" s="100"/>
      <c r="H47" s="101"/>
      <c r="I47" s="76"/>
      <c r="J47" s="341"/>
      <c r="K47" s="41"/>
    </row>
    <row r="48" spans="1:11" ht="12.75">
      <c r="A48" s="306"/>
      <c r="B48" s="329"/>
      <c r="C48" s="73"/>
      <c r="D48" s="73"/>
      <c r="E48" s="78"/>
      <c r="F48" s="78"/>
      <c r="G48" s="100"/>
      <c r="H48" s="101"/>
      <c r="I48" s="76"/>
      <c r="J48" s="341"/>
      <c r="K48" s="41"/>
    </row>
    <row r="49" spans="1:11" ht="12.75">
      <c r="A49" s="306"/>
      <c r="B49" s="329"/>
      <c r="C49" s="73"/>
      <c r="D49" s="73"/>
      <c r="E49" s="78"/>
      <c r="F49" s="78"/>
      <c r="G49" s="100"/>
      <c r="H49" s="101"/>
      <c r="I49" s="76"/>
      <c r="J49" s="341"/>
      <c r="K49" s="41"/>
    </row>
    <row r="50" spans="1:11" ht="12.75">
      <c r="A50" s="306"/>
      <c r="B50" s="329"/>
      <c r="C50" s="73"/>
      <c r="D50" s="73"/>
      <c r="E50" s="78"/>
      <c r="F50" s="78"/>
      <c r="G50" s="100"/>
      <c r="H50" s="101"/>
      <c r="I50" s="76"/>
      <c r="J50" s="341"/>
      <c r="K50" s="41"/>
    </row>
    <row r="51" spans="1:11" ht="12.75">
      <c r="A51" s="306"/>
      <c r="B51" s="329"/>
      <c r="C51" s="73"/>
      <c r="D51" s="73"/>
      <c r="E51" s="78"/>
      <c r="F51" s="78"/>
      <c r="G51" s="100"/>
      <c r="H51" s="101"/>
      <c r="I51" s="76"/>
      <c r="J51" s="341"/>
      <c r="K51" s="41"/>
    </row>
    <row r="52" spans="1:11" ht="12.75">
      <c r="A52" s="306"/>
      <c r="B52" s="329"/>
      <c r="C52" s="73"/>
      <c r="D52" s="73"/>
      <c r="E52" s="78"/>
      <c r="F52" s="78"/>
      <c r="G52" s="100"/>
      <c r="H52" s="101"/>
      <c r="I52" s="76"/>
      <c r="J52" s="341"/>
      <c r="K52" s="41"/>
    </row>
    <row r="53" spans="1:11" ht="12.75">
      <c r="A53" s="307"/>
      <c r="B53" s="330"/>
      <c r="C53" s="149"/>
      <c r="D53" s="149"/>
      <c r="E53" s="79"/>
      <c r="F53" s="79"/>
      <c r="G53" s="102"/>
      <c r="H53" s="103"/>
      <c r="I53" s="104"/>
      <c r="J53" s="342"/>
      <c r="K53" s="41"/>
    </row>
    <row r="54" spans="1:11" ht="12.75">
      <c r="A54" s="52"/>
      <c r="B54" s="308">
        <f>Eelarve!E25</f>
        <v>0</v>
      </c>
      <c r="C54" s="308">
        <f>Eelarve!F25</f>
        <v>0</v>
      </c>
      <c r="D54" s="308">
        <f>Eelarve!G25</f>
        <v>0</v>
      </c>
      <c r="E54" s="319"/>
      <c r="F54" s="320"/>
      <c r="G54" s="320"/>
      <c r="H54" s="320"/>
      <c r="I54" s="321"/>
      <c r="J54" s="310">
        <f>B54-C56-D56</f>
        <v>0</v>
      </c>
      <c r="K54" s="41"/>
    </row>
    <row r="55" spans="1:11" ht="3.75" customHeight="1">
      <c r="A55" s="304" t="str">
        <f>Eelarve!A25</f>
        <v>4.</v>
      </c>
      <c r="B55" s="309"/>
      <c r="C55" s="309"/>
      <c r="D55" s="309"/>
      <c r="E55" s="322"/>
      <c r="F55" s="323"/>
      <c r="G55" s="323"/>
      <c r="H55" s="323"/>
      <c r="I55" s="324"/>
      <c r="J55" s="311"/>
      <c r="K55" s="41"/>
    </row>
    <row r="56" spans="1:11" ht="19.5" customHeight="1">
      <c r="A56" s="304"/>
      <c r="B56" s="328"/>
      <c r="C56" s="54">
        <f>SUM(C57:C66)</f>
        <v>0</v>
      </c>
      <c r="D56" s="54">
        <f>SUM(D57:D66)</f>
        <v>0</v>
      </c>
      <c r="E56" s="325"/>
      <c r="F56" s="326"/>
      <c r="G56" s="326"/>
      <c r="H56" s="326"/>
      <c r="I56" s="327"/>
      <c r="J56" s="312"/>
      <c r="K56" s="41"/>
    </row>
    <row r="57" spans="1:11" ht="12.75">
      <c r="A57" s="305"/>
      <c r="B57" s="329"/>
      <c r="C57" s="73"/>
      <c r="D57" s="73"/>
      <c r="E57" s="75"/>
      <c r="F57" s="97"/>
      <c r="G57" s="98"/>
      <c r="H57" s="99"/>
      <c r="I57" s="76"/>
      <c r="J57" s="340"/>
      <c r="K57" s="41"/>
    </row>
    <row r="58" spans="1:11" ht="12.75">
      <c r="A58" s="305"/>
      <c r="B58" s="329"/>
      <c r="C58" s="73"/>
      <c r="D58" s="73"/>
      <c r="E58" s="75"/>
      <c r="F58" s="97"/>
      <c r="G58" s="98"/>
      <c r="H58" s="99"/>
      <c r="I58" s="76"/>
      <c r="J58" s="341"/>
      <c r="K58" s="41"/>
    </row>
    <row r="59" spans="1:11" ht="12.75">
      <c r="A59" s="305"/>
      <c r="B59" s="329"/>
      <c r="C59" s="73"/>
      <c r="D59" s="73"/>
      <c r="E59" s="78"/>
      <c r="F59" s="78"/>
      <c r="G59" s="100"/>
      <c r="H59" s="101"/>
      <c r="I59" s="76"/>
      <c r="J59" s="341"/>
      <c r="K59" s="41"/>
    </row>
    <row r="60" spans="1:11" ht="12.75">
      <c r="A60" s="305"/>
      <c r="B60" s="329"/>
      <c r="C60" s="73"/>
      <c r="D60" s="73"/>
      <c r="E60" s="78"/>
      <c r="F60" s="78"/>
      <c r="G60" s="100"/>
      <c r="H60" s="101"/>
      <c r="I60" s="76"/>
      <c r="J60" s="341"/>
      <c r="K60" s="41"/>
    </row>
    <row r="61" spans="1:11" ht="12.75">
      <c r="A61" s="306"/>
      <c r="B61" s="329"/>
      <c r="C61" s="73"/>
      <c r="D61" s="73"/>
      <c r="E61" s="78"/>
      <c r="F61" s="78"/>
      <c r="G61" s="100"/>
      <c r="H61" s="101"/>
      <c r="I61" s="76"/>
      <c r="J61" s="341"/>
      <c r="K61" s="41"/>
    </row>
    <row r="62" spans="1:11" ht="12.75">
      <c r="A62" s="306"/>
      <c r="B62" s="329"/>
      <c r="C62" s="73"/>
      <c r="D62" s="73"/>
      <c r="E62" s="78"/>
      <c r="F62" s="78"/>
      <c r="G62" s="100"/>
      <c r="H62" s="101"/>
      <c r="I62" s="76"/>
      <c r="J62" s="341"/>
      <c r="K62" s="41"/>
    </row>
    <row r="63" spans="1:11" ht="12.75">
      <c r="A63" s="306"/>
      <c r="B63" s="329"/>
      <c r="C63" s="73"/>
      <c r="D63" s="73"/>
      <c r="E63" s="78"/>
      <c r="F63" s="78"/>
      <c r="G63" s="100"/>
      <c r="H63" s="101"/>
      <c r="I63" s="76"/>
      <c r="J63" s="341"/>
      <c r="K63" s="41"/>
    </row>
    <row r="64" spans="1:11" ht="12.75">
      <c r="A64" s="306"/>
      <c r="B64" s="329"/>
      <c r="C64" s="73"/>
      <c r="D64" s="73"/>
      <c r="E64" s="78"/>
      <c r="F64" s="78"/>
      <c r="G64" s="100"/>
      <c r="H64" s="101"/>
      <c r="I64" s="76"/>
      <c r="J64" s="341"/>
      <c r="K64" s="41"/>
    </row>
    <row r="65" spans="1:11" ht="12.75">
      <c r="A65" s="306"/>
      <c r="B65" s="329"/>
      <c r="C65" s="73"/>
      <c r="D65" s="73"/>
      <c r="E65" s="78"/>
      <c r="F65" s="78"/>
      <c r="G65" s="100"/>
      <c r="H65" s="101"/>
      <c r="I65" s="76"/>
      <c r="J65" s="341"/>
      <c r="K65" s="41"/>
    </row>
    <row r="66" spans="1:11" ht="12.75">
      <c r="A66" s="307"/>
      <c r="B66" s="330"/>
      <c r="C66" s="149"/>
      <c r="D66" s="149"/>
      <c r="E66" s="79"/>
      <c r="F66" s="79"/>
      <c r="G66" s="102"/>
      <c r="H66" s="103"/>
      <c r="I66" s="104"/>
      <c r="J66" s="342"/>
      <c r="K66" s="41"/>
    </row>
    <row r="67" spans="1:11" ht="12.75">
      <c r="A67" s="52"/>
      <c r="B67" s="308">
        <f>Eelarve!E26</f>
        <v>0</v>
      </c>
      <c r="C67" s="308">
        <f>Eelarve!F26</f>
        <v>0</v>
      </c>
      <c r="D67" s="308">
        <f>Eelarve!G26</f>
        <v>0</v>
      </c>
      <c r="E67" s="319"/>
      <c r="F67" s="320"/>
      <c r="G67" s="320"/>
      <c r="H67" s="320"/>
      <c r="I67" s="321"/>
      <c r="J67" s="310">
        <f>B67-C69-D69</f>
        <v>0</v>
      </c>
      <c r="K67" s="41"/>
    </row>
    <row r="68" spans="1:11" ht="4.5" customHeight="1">
      <c r="A68" s="304" t="str">
        <f>Eelarve!A26</f>
        <v>5.</v>
      </c>
      <c r="B68" s="309"/>
      <c r="C68" s="309"/>
      <c r="D68" s="309"/>
      <c r="E68" s="322"/>
      <c r="F68" s="323"/>
      <c r="G68" s="323"/>
      <c r="H68" s="323"/>
      <c r="I68" s="324"/>
      <c r="J68" s="311"/>
      <c r="K68" s="41"/>
    </row>
    <row r="69" spans="1:11" ht="16.5" customHeight="1">
      <c r="A69" s="304"/>
      <c r="B69" s="328"/>
      <c r="C69" s="54">
        <f>SUM(C70:C79)</f>
        <v>0</v>
      </c>
      <c r="D69" s="54">
        <f>SUM(D70:D79)</f>
        <v>0</v>
      </c>
      <c r="E69" s="325"/>
      <c r="F69" s="326"/>
      <c r="G69" s="326"/>
      <c r="H69" s="326"/>
      <c r="I69" s="327"/>
      <c r="J69" s="312"/>
      <c r="K69" s="41"/>
    </row>
    <row r="70" spans="1:11" ht="12.75">
      <c r="A70" s="305"/>
      <c r="B70" s="329"/>
      <c r="C70" s="73"/>
      <c r="D70" s="73"/>
      <c r="E70" s="75"/>
      <c r="F70" s="97"/>
      <c r="G70" s="98"/>
      <c r="H70" s="99"/>
      <c r="I70" s="76"/>
      <c r="J70" s="340"/>
      <c r="K70" s="41"/>
    </row>
    <row r="71" spans="1:11" ht="12.75">
      <c r="A71" s="305"/>
      <c r="B71" s="329"/>
      <c r="C71" s="73"/>
      <c r="D71" s="73"/>
      <c r="E71" s="75"/>
      <c r="F71" s="97"/>
      <c r="G71" s="98"/>
      <c r="H71" s="99"/>
      <c r="I71" s="76"/>
      <c r="J71" s="341"/>
      <c r="K71" s="41"/>
    </row>
    <row r="72" spans="1:11" ht="12.75">
      <c r="A72" s="305"/>
      <c r="B72" s="329"/>
      <c r="C72" s="73"/>
      <c r="D72" s="73"/>
      <c r="E72" s="78"/>
      <c r="F72" s="78"/>
      <c r="G72" s="100"/>
      <c r="H72" s="101"/>
      <c r="I72" s="76"/>
      <c r="J72" s="341"/>
      <c r="K72" s="41"/>
    </row>
    <row r="73" spans="1:11" ht="12.75">
      <c r="A73" s="306"/>
      <c r="B73" s="329"/>
      <c r="C73" s="73"/>
      <c r="D73" s="73"/>
      <c r="E73" s="78"/>
      <c r="F73" s="78"/>
      <c r="G73" s="100"/>
      <c r="H73" s="101"/>
      <c r="I73" s="76"/>
      <c r="J73" s="341"/>
      <c r="K73" s="41"/>
    </row>
    <row r="74" spans="1:11" ht="12.75">
      <c r="A74" s="306"/>
      <c r="B74" s="329"/>
      <c r="C74" s="73"/>
      <c r="D74" s="73"/>
      <c r="E74" s="78"/>
      <c r="F74" s="78"/>
      <c r="G74" s="100"/>
      <c r="H74" s="101"/>
      <c r="I74" s="76"/>
      <c r="J74" s="341"/>
      <c r="K74" s="41"/>
    </row>
    <row r="75" spans="1:11" ht="12.75">
      <c r="A75" s="306"/>
      <c r="B75" s="329"/>
      <c r="C75" s="73"/>
      <c r="D75" s="73"/>
      <c r="E75" s="78"/>
      <c r="F75" s="78"/>
      <c r="G75" s="100"/>
      <c r="H75" s="101"/>
      <c r="I75" s="76"/>
      <c r="J75" s="341"/>
      <c r="K75" s="41"/>
    </row>
    <row r="76" spans="1:11" ht="12.75">
      <c r="A76" s="306"/>
      <c r="B76" s="329"/>
      <c r="C76" s="73"/>
      <c r="D76" s="73"/>
      <c r="E76" s="78"/>
      <c r="F76" s="78"/>
      <c r="G76" s="100"/>
      <c r="H76" s="101"/>
      <c r="I76" s="76"/>
      <c r="J76" s="341"/>
      <c r="K76" s="41"/>
    </row>
    <row r="77" spans="1:11" ht="12.75">
      <c r="A77" s="306"/>
      <c r="B77" s="329"/>
      <c r="C77" s="73"/>
      <c r="D77" s="73"/>
      <c r="E77" s="78"/>
      <c r="F77" s="78"/>
      <c r="G77" s="100"/>
      <c r="H77" s="101"/>
      <c r="I77" s="76"/>
      <c r="J77" s="341"/>
      <c r="K77" s="41"/>
    </row>
    <row r="78" spans="1:11" ht="12.75">
      <c r="A78" s="306"/>
      <c r="B78" s="329"/>
      <c r="C78" s="73"/>
      <c r="D78" s="73"/>
      <c r="E78" s="78"/>
      <c r="F78" s="78"/>
      <c r="G78" s="100"/>
      <c r="H78" s="101"/>
      <c r="I78" s="76"/>
      <c r="J78" s="341"/>
      <c r="K78" s="41"/>
    </row>
    <row r="79" spans="1:11" ht="12.75">
      <c r="A79" s="307"/>
      <c r="B79" s="330"/>
      <c r="C79" s="149"/>
      <c r="D79" s="149"/>
      <c r="E79" s="79"/>
      <c r="F79" s="79"/>
      <c r="G79" s="102"/>
      <c r="H79" s="103"/>
      <c r="I79" s="104"/>
      <c r="J79" s="342"/>
      <c r="K79" s="41"/>
    </row>
    <row r="80" spans="1:11" ht="12.75">
      <c r="A80" s="52"/>
      <c r="B80" s="308">
        <f>Eelarve!E27</f>
        <v>0</v>
      </c>
      <c r="C80" s="308">
        <f>Eelarve!F27</f>
        <v>0</v>
      </c>
      <c r="D80" s="308">
        <f>Eelarve!G27</f>
        <v>0</v>
      </c>
      <c r="E80" s="319"/>
      <c r="F80" s="320"/>
      <c r="G80" s="320"/>
      <c r="H80" s="320"/>
      <c r="I80" s="321"/>
      <c r="J80" s="310">
        <f>B80-C82-D82</f>
        <v>0</v>
      </c>
      <c r="K80" s="41"/>
    </row>
    <row r="81" spans="1:11" ht="6" customHeight="1">
      <c r="A81" s="304" t="str">
        <f>Eelarve!A27</f>
        <v>6.</v>
      </c>
      <c r="B81" s="309"/>
      <c r="C81" s="309"/>
      <c r="D81" s="309"/>
      <c r="E81" s="322"/>
      <c r="F81" s="323"/>
      <c r="G81" s="323"/>
      <c r="H81" s="323"/>
      <c r="I81" s="324"/>
      <c r="J81" s="311"/>
      <c r="K81" s="41"/>
    </row>
    <row r="82" spans="1:11" ht="16.5" customHeight="1">
      <c r="A82" s="304"/>
      <c r="B82" s="328"/>
      <c r="C82" s="54">
        <f>SUM(C83:C92)</f>
        <v>0</v>
      </c>
      <c r="D82" s="54">
        <f>SUM(D83:D92)</f>
        <v>0</v>
      </c>
      <c r="E82" s="325"/>
      <c r="F82" s="326"/>
      <c r="G82" s="326"/>
      <c r="H82" s="326"/>
      <c r="I82" s="327"/>
      <c r="J82" s="312"/>
      <c r="K82" s="41"/>
    </row>
    <row r="83" spans="1:11" ht="12.75">
      <c r="A83" s="305"/>
      <c r="B83" s="329"/>
      <c r="C83" s="73"/>
      <c r="D83" s="73"/>
      <c r="E83" s="75"/>
      <c r="F83" s="97"/>
      <c r="G83" s="98"/>
      <c r="H83" s="99"/>
      <c r="I83" s="76"/>
      <c r="J83" s="340"/>
      <c r="K83" s="41"/>
    </row>
    <row r="84" spans="1:11" ht="12.75">
      <c r="A84" s="305"/>
      <c r="B84" s="329"/>
      <c r="C84" s="73"/>
      <c r="D84" s="73"/>
      <c r="E84" s="75"/>
      <c r="F84" s="97"/>
      <c r="G84" s="98"/>
      <c r="H84" s="99"/>
      <c r="I84" s="76"/>
      <c r="J84" s="341"/>
      <c r="K84" s="41"/>
    </row>
    <row r="85" spans="1:11" ht="12.75">
      <c r="A85" s="305"/>
      <c r="B85" s="329"/>
      <c r="C85" s="73"/>
      <c r="D85" s="73"/>
      <c r="E85" s="78"/>
      <c r="F85" s="78"/>
      <c r="G85" s="100"/>
      <c r="H85" s="101"/>
      <c r="I85" s="76"/>
      <c r="J85" s="341"/>
      <c r="K85" s="41"/>
    </row>
    <row r="86" spans="1:11" ht="12.75">
      <c r="A86" s="306"/>
      <c r="B86" s="329"/>
      <c r="C86" s="73"/>
      <c r="D86" s="73"/>
      <c r="E86" s="78"/>
      <c r="F86" s="78"/>
      <c r="G86" s="100"/>
      <c r="H86" s="101"/>
      <c r="I86" s="76"/>
      <c r="J86" s="341"/>
      <c r="K86" s="41"/>
    </row>
    <row r="87" spans="1:11" ht="12.75">
      <c r="A87" s="306"/>
      <c r="B87" s="329"/>
      <c r="C87" s="73"/>
      <c r="D87" s="73"/>
      <c r="E87" s="78"/>
      <c r="F87" s="78"/>
      <c r="G87" s="100"/>
      <c r="H87" s="101"/>
      <c r="I87" s="76"/>
      <c r="J87" s="341"/>
      <c r="K87" s="41"/>
    </row>
    <row r="88" spans="1:11" ht="12.75">
      <c r="A88" s="306"/>
      <c r="B88" s="329"/>
      <c r="C88" s="73"/>
      <c r="D88" s="73"/>
      <c r="E88" s="78"/>
      <c r="F88" s="78"/>
      <c r="G88" s="100"/>
      <c r="H88" s="101"/>
      <c r="I88" s="76"/>
      <c r="J88" s="341"/>
      <c r="K88" s="41"/>
    </row>
    <row r="89" spans="1:11" ht="12.75">
      <c r="A89" s="306"/>
      <c r="B89" s="329"/>
      <c r="C89" s="73"/>
      <c r="D89" s="73"/>
      <c r="E89" s="78"/>
      <c r="F89" s="78"/>
      <c r="G89" s="100"/>
      <c r="H89" s="101"/>
      <c r="I89" s="76"/>
      <c r="J89" s="341"/>
      <c r="K89" s="41"/>
    </row>
    <row r="90" spans="1:11" ht="12.75">
      <c r="A90" s="306"/>
      <c r="B90" s="329"/>
      <c r="C90" s="73"/>
      <c r="D90" s="73"/>
      <c r="E90" s="78"/>
      <c r="F90" s="78"/>
      <c r="G90" s="100"/>
      <c r="H90" s="101"/>
      <c r="I90" s="76"/>
      <c r="J90" s="341"/>
      <c r="K90" s="41"/>
    </row>
    <row r="91" spans="1:11" ht="12.75">
      <c r="A91" s="306"/>
      <c r="B91" s="329"/>
      <c r="C91" s="73"/>
      <c r="D91" s="73"/>
      <c r="E91" s="78"/>
      <c r="F91" s="78"/>
      <c r="G91" s="100"/>
      <c r="H91" s="101"/>
      <c r="I91" s="76"/>
      <c r="J91" s="341"/>
      <c r="K91" s="41"/>
    </row>
    <row r="92" spans="1:11" ht="12.75">
      <c r="A92" s="307"/>
      <c r="B92" s="330"/>
      <c r="C92" s="149"/>
      <c r="D92" s="149"/>
      <c r="E92" s="79"/>
      <c r="F92" s="79"/>
      <c r="G92" s="102"/>
      <c r="H92" s="103"/>
      <c r="I92" s="104"/>
      <c r="J92" s="342"/>
      <c r="K92" s="41"/>
    </row>
    <row r="93" spans="1:11" ht="12.75">
      <c r="A93" s="278"/>
      <c r="B93" s="308">
        <f>Eelarve!E28</f>
        <v>0</v>
      </c>
      <c r="C93" s="308">
        <f>Eelarve!F28</f>
        <v>0</v>
      </c>
      <c r="D93" s="308">
        <f>Eelarve!G28</f>
        <v>0</v>
      </c>
      <c r="E93" s="319"/>
      <c r="F93" s="320"/>
      <c r="G93" s="320"/>
      <c r="H93" s="320"/>
      <c r="I93" s="321"/>
      <c r="J93" s="310">
        <f>B93-C95-D95</f>
        <v>0</v>
      </c>
      <c r="K93" s="41"/>
    </row>
    <row r="94" spans="1:11" ht="6" customHeight="1">
      <c r="A94" s="343" t="str">
        <f>Eelarve!A28</f>
        <v>7.</v>
      </c>
      <c r="B94" s="309"/>
      <c r="C94" s="309"/>
      <c r="D94" s="309"/>
      <c r="E94" s="322"/>
      <c r="F94" s="323"/>
      <c r="G94" s="323"/>
      <c r="H94" s="323"/>
      <c r="I94" s="324"/>
      <c r="J94" s="311"/>
      <c r="K94" s="41"/>
    </row>
    <row r="95" spans="1:11" ht="16.5" customHeight="1">
      <c r="A95" s="304"/>
      <c r="B95" s="328"/>
      <c r="C95" s="54">
        <f>SUM(C96:C105)</f>
        <v>0</v>
      </c>
      <c r="D95" s="54">
        <f>SUM(D96:D105)</f>
        <v>0</v>
      </c>
      <c r="E95" s="325"/>
      <c r="F95" s="326"/>
      <c r="G95" s="326"/>
      <c r="H95" s="326"/>
      <c r="I95" s="327"/>
      <c r="J95" s="312"/>
      <c r="K95" s="41"/>
    </row>
    <row r="96" spans="1:11" ht="12.75">
      <c r="A96" s="305"/>
      <c r="B96" s="329"/>
      <c r="C96" s="73"/>
      <c r="D96" s="73"/>
      <c r="E96" s="75"/>
      <c r="F96" s="97"/>
      <c r="G96" s="98"/>
      <c r="H96" s="99"/>
      <c r="I96" s="76"/>
      <c r="J96" s="340"/>
      <c r="K96" s="41"/>
    </row>
    <row r="97" spans="1:11" ht="12.75">
      <c r="A97" s="305"/>
      <c r="B97" s="329"/>
      <c r="C97" s="73"/>
      <c r="D97" s="73"/>
      <c r="E97" s="75"/>
      <c r="F97" s="97"/>
      <c r="G97" s="98"/>
      <c r="H97" s="99"/>
      <c r="I97" s="76"/>
      <c r="J97" s="341"/>
      <c r="K97" s="41"/>
    </row>
    <row r="98" spans="1:11" ht="12.75">
      <c r="A98" s="305"/>
      <c r="B98" s="329"/>
      <c r="C98" s="73"/>
      <c r="D98" s="73"/>
      <c r="E98" s="78"/>
      <c r="F98" s="78"/>
      <c r="G98" s="100"/>
      <c r="H98" s="101"/>
      <c r="I98" s="76"/>
      <c r="J98" s="341"/>
      <c r="K98" s="41"/>
    </row>
    <row r="99" spans="1:11" ht="12.75">
      <c r="A99" s="306"/>
      <c r="B99" s="329"/>
      <c r="C99" s="73"/>
      <c r="D99" s="73"/>
      <c r="E99" s="78"/>
      <c r="F99" s="78"/>
      <c r="G99" s="100"/>
      <c r="H99" s="101"/>
      <c r="I99" s="76"/>
      <c r="J99" s="341"/>
      <c r="K99" s="41"/>
    </row>
    <row r="100" spans="1:11" ht="12.75">
      <c r="A100" s="306"/>
      <c r="B100" s="329"/>
      <c r="C100" s="73"/>
      <c r="D100" s="73"/>
      <c r="E100" s="78"/>
      <c r="F100" s="78"/>
      <c r="G100" s="100"/>
      <c r="H100" s="101"/>
      <c r="I100" s="76"/>
      <c r="J100" s="341"/>
      <c r="K100" s="41"/>
    </row>
    <row r="101" spans="1:11" ht="12.75">
      <c r="A101" s="306"/>
      <c r="B101" s="329"/>
      <c r="C101" s="73"/>
      <c r="D101" s="73"/>
      <c r="E101" s="78"/>
      <c r="F101" s="78"/>
      <c r="G101" s="100"/>
      <c r="H101" s="101"/>
      <c r="I101" s="76"/>
      <c r="J101" s="341"/>
      <c r="K101" s="41"/>
    </row>
    <row r="102" spans="1:11" ht="12.75">
      <c r="A102" s="306"/>
      <c r="B102" s="329"/>
      <c r="C102" s="73"/>
      <c r="D102" s="73"/>
      <c r="E102" s="78"/>
      <c r="F102" s="78"/>
      <c r="G102" s="100"/>
      <c r="H102" s="101"/>
      <c r="I102" s="76"/>
      <c r="J102" s="341"/>
      <c r="K102" s="41"/>
    </row>
    <row r="103" spans="1:11" ht="12.75">
      <c r="A103" s="306"/>
      <c r="B103" s="329"/>
      <c r="C103" s="73"/>
      <c r="D103" s="73"/>
      <c r="E103" s="78"/>
      <c r="F103" s="78"/>
      <c r="G103" s="100"/>
      <c r="H103" s="101"/>
      <c r="I103" s="76"/>
      <c r="J103" s="341"/>
      <c r="K103" s="41"/>
    </row>
    <row r="104" spans="1:11" ht="12.75">
      <c r="A104" s="306"/>
      <c r="B104" s="329"/>
      <c r="C104" s="73"/>
      <c r="D104" s="73"/>
      <c r="E104" s="78"/>
      <c r="F104" s="78"/>
      <c r="G104" s="100"/>
      <c r="H104" s="101"/>
      <c r="I104" s="76"/>
      <c r="J104" s="341"/>
      <c r="K104" s="41"/>
    </row>
    <row r="105" spans="1:11" ht="12.75">
      <c r="A105" s="307"/>
      <c r="B105" s="330"/>
      <c r="C105" s="149"/>
      <c r="D105" s="149"/>
      <c r="E105" s="79"/>
      <c r="F105" s="79"/>
      <c r="G105" s="102"/>
      <c r="H105" s="103"/>
      <c r="I105" s="104"/>
      <c r="J105" s="342"/>
      <c r="K105" s="41"/>
    </row>
    <row r="106" spans="1:11" ht="12.75">
      <c r="A106" s="278"/>
      <c r="B106" s="308">
        <f>Eelarve!E29</f>
        <v>0</v>
      </c>
      <c r="C106" s="308">
        <f>Eelarve!F29</f>
        <v>0</v>
      </c>
      <c r="D106" s="308">
        <f>Eelarve!G29</f>
        <v>0</v>
      </c>
      <c r="E106" s="319"/>
      <c r="F106" s="320"/>
      <c r="G106" s="320"/>
      <c r="H106" s="320"/>
      <c r="I106" s="321"/>
      <c r="J106" s="310">
        <f>B106-C108-D108</f>
        <v>0</v>
      </c>
      <c r="K106" s="41"/>
    </row>
    <row r="107" spans="1:11" ht="6" customHeight="1">
      <c r="A107" s="304" t="str">
        <f>Eelarve!A29</f>
        <v>8.</v>
      </c>
      <c r="B107" s="309"/>
      <c r="C107" s="309"/>
      <c r="D107" s="309"/>
      <c r="E107" s="322"/>
      <c r="F107" s="323"/>
      <c r="G107" s="323"/>
      <c r="H107" s="323"/>
      <c r="I107" s="324"/>
      <c r="J107" s="311"/>
      <c r="K107" s="41"/>
    </row>
    <row r="108" spans="1:11" ht="16.5" customHeight="1">
      <c r="A108" s="304"/>
      <c r="B108" s="328"/>
      <c r="C108" s="54">
        <f>SUM(C109:C118)</f>
        <v>0</v>
      </c>
      <c r="D108" s="54">
        <f>SUM(D109:D118)</f>
        <v>0</v>
      </c>
      <c r="E108" s="325"/>
      <c r="F108" s="326"/>
      <c r="G108" s="326"/>
      <c r="H108" s="326"/>
      <c r="I108" s="327"/>
      <c r="J108" s="312"/>
      <c r="K108" s="41"/>
    </row>
    <row r="109" spans="1:11" ht="12.75">
      <c r="A109" s="305"/>
      <c r="B109" s="329"/>
      <c r="C109" s="73"/>
      <c r="D109" s="73"/>
      <c r="E109" s="75"/>
      <c r="F109" s="97"/>
      <c r="G109" s="98"/>
      <c r="H109" s="99"/>
      <c r="I109" s="76"/>
      <c r="J109" s="340"/>
      <c r="K109" s="41"/>
    </row>
    <row r="110" spans="1:11" ht="12.75">
      <c r="A110" s="305"/>
      <c r="B110" s="329"/>
      <c r="C110" s="73"/>
      <c r="D110" s="73"/>
      <c r="E110" s="75"/>
      <c r="F110" s="97"/>
      <c r="G110" s="98"/>
      <c r="H110" s="99"/>
      <c r="I110" s="76"/>
      <c r="J110" s="341"/>
      <c r="K110" s="41"/>
    </row>
    <row r="111" spans="1:11" ht="12.75">
      <c r="A111" s="305"/>
      <c r="B111" s="329"/>
      <c r="C111" s="73"/>
      <c r="D111" s="73"/>
      <c r="E111" s="78"/>
      <c r="F111" s="78"/>
      <c r="G111" s="100"/>
      <c r="H111" s="101"/>
      <c r="I111" s="76"/>
      <c r="J111" s="341"/>
      <c r="K111" s="41"/>
    </row>
    <row r="112" spans="1:11" ht="12.75">
      <c r="A112" s="306"/>
      <c r="B112" s="329"/>
      <c r="C112" s="73"/>
      <c r="D112" s="73"/>
      <c r="E112" s="78"/>
      <c r="F112" s="78"/>
      <c r="G112" s="100"/>
      <c r="H112" s="101"/>
      <c r="I112" s="76"/>
      <c r="J112" s="341"/>
      <c r="K112" s="41"/>
    </row>
    <row r="113" spans="1:11" ht="12.75">
      <c r="A113" s="306"/>
      <c r="B113" s="329"/>
      <c r="C113" s="73"/>
      <c r="D113" s="73"/>
      <c r="E113" s="78"/>
      <c r="F113" s="78"/>
      <c r="G113" s="100"/>
      <c r="H113" s="101"/>
      <c r="I113" s="76"/>
      <c r="J113" s="341"/>
      <c r="K113" s="41"/>
    </row>
    <row r="114" spans="1:11" ht="12.75">
      <c r="A114" s="306"/>
      <c r="B114" s="329"/>
      <c r="C114" s="73"/>
      <c r="D114" s="73"/>
      <c r="E114" s="78"/>
      <c r="F114" s="78"/>
      <c r="G114" s="100"/>
      <c r="H114" s="101"/>
      <c r="I114" s="76"/>
      <c r="J114" s="341"/>
      <c r="K114" s="41"/>
    </row>
    <row r="115" spans="1:11" ht="12.75">
      <c r="A115" s="306"/>
      <c r="B115" s="329"/>
      <c r="C115" s="73"/>
      <c r="D115" s="73"/>
      <c r="E115" s="78"/>
      <c r="F115" s="78"/>
      <c r="G115" s="100"/>
      <c r="H115" s="101"/>
      <c r="I115" s="76"/>
      <c r="J115" s="341"/>
      <c r="K115" s="41"/>
    </row>
    <row r="116" spans="1:11" ht="12.75">
      <c r="A116" s="306"/>
      <c r="B116" s="329"/>
      <c r="C116" s="73"/>
      <c r="D116" s="73"/>
      <c r="E116" s="78"/>
      <c r="F116" s="78"/>
      <c r="G116" s="100"/>
      <c r="H116" s="101"/>
      <c r="I116" s="76"/>
      <c r="J116" s="341"/>
      <c r="K116" s="41"/>
    </row>
    <row r="117" spans="1:11" ht="12.75">
      <c r="A117" s="306"/>
      <c r="B117" s="329"/>
      <c r="C117" s="73"/>
      <c r="D117" s="73"/>
      <c r="E117" s="78"/>
      <c r="F117" s="78"/>
      <c r="G117" s="100"/>
      <c r="H117" s="101"/>
      <c r="I117" s="76"/>
      <c r="J117" s="341"/>
      <c r="K117" s="41"/>
    </row>
    <row r="118" spans="1:11" ht="12.75">
      <c r="A118" s="307"/>
      <c r="B118" s="330"/>
      <c r="C118" s="149"/>
      <c r="D118" s="149"/>
      <c r="E118" s="79"/>
      <c r="F118" s="79"/>
      <c r="G118" s="102"/>
      <c r="H118" s="103"/>
      <c r="I118" s="104"/>
      <c r="J118" s="342"/>
      <c r="K118" s="41"/>
    </row>
    <row r="119" spans="1:11" ht="12.75">
      <c r="A119" s="278"/>
      <c r="B119" s="308">
        <f>Eelarve!E30</f>
        <v>0</v>
      </c>
      <c r="C119" s="308">
        <f>Eelarve!F30</f>
        <v>0</v>
      </c>
      <c r="D119" s="308">
        <f>Eelarve!G30</f>
        <v>0</v>
      </c>
      <c r="E119" s="319"/>
      <c r="F119" s="320"/>
      <c r="G119" s="320"/>
      <c r="H119" s="320"/>
      <c r="I119" s="321"/>
      <c r="J119" s="310">
        <f>B119-C121-D121</f>
        <v>0</v>
      </c>
      <c r="K119" s="41"/>
    </row>
    <row r="120" spans="1:11" ht="6" customHeight="1">
      <c r="A120" s="304" t="str">
        <f>Eelarve!A30</f>
        <v>9.</v>
      </c>
      <c r="B120" s="309"/>
      <c r="C120" s="309"/>
      <c r="D120" s="309"/>
      <c r="E120" s="322"/>
      <c r="F120" s="323"/>
      <c r="G120" s="323"/>
      <c r="H120" s="323"/>
      <c r="I120" s="324"/>
      <c r="J120" s="311"/>
      <c r="K120" s="41"/>
    </row>
    <row r="121" spans="1:11" ht="16.5" customHeight="1">
      <c r="A121" s="304"/>
      <c r="B121" s="328"/>
      <c r="C121" s="54">
        <f>SUM(C122:C131)</f>
        <v>0</v>
      </c>
      <c r="D121" s="54">
        <f>SUM(D122:D131)</f>
        <v>0</v>
      </c>
      <c r="E121" s="325"/>
      <c r="F121" s="326"/>
      <c r="G121" s="326"/>
      <c r="H121" s="326"/>
      <c r="I121" s="327"/>
      <c r="J121" s="312"/>
      <c r="K121" s="41"/>
    </row>
    <row r="122" spans="1:11" ht="12.75">
      <c r="A122" s="305"/>
      <c r="B122" s="329"/>
      <c r="C122" s="73"/>
      <c r="D122" s="73"/>
      <c r="E122" s="75"/>
      <c r="F122" s="97"/>
      <c r="G122" s="98"/>
      <c r="H122" s="99"/>
      <c r="I122" s="76"/>
      <c r="J122" s="340"/>
      <c r="K122" s="41"/>
    </row>
    <row r="123" spans="1:11" ht="12.75">
      <c r="A123" s="305"/>
      <c r="B123" s="329"/>
      <c r="C123" s="73"/>
      <c r="D123" s="73"/>
      <c r="E123" s="75"/>
      <c r="F123" s="97"/>
      <c r="G123" s="98"/>
      <c r="H123" s="99"/>
      <c r="I123" s="76"/>
      <c r="J123" s="341"/>
      <c r="K123" s="41"/>
    </row>
    <row r="124" spans="1:11" ht="12.75">
      <c r="A124" s="305"/>
      <c r="B124" s="329"/>
      <c r="C124" s="73"/>
      <c r="D124" s="73"/>
      <c r="E124" s="78"/>
      <c r="F124" s="78"/>
      <c r="G124" s="100"/>
      <c r="H124" s="101"/>
      <c r="I124" s="76"/>
      <c r="J124" s="341"/>
      <c r="K124" s="41"/>
    </row>
    <row r="125" spans="1:11" ht="12.75">
      <c r="A125" s="306"/>
      <c r="B125" s="329"/>
      <c r="C125" s="73"/>
      <c r="D125" s="73"/>
      <c r="E125" s="78"/>
      <c r="F125" s="78"/>
      <c r="G125" s="100"/>
      <c r="H125" s="101"/>
      <c r="I125" s="76"/>
      <c r="J125" s="341"/>
      <c r="K125" s="41"/>
    </row>
    <row r="126" spans="1:11" ht="12.75">
      <c r="A126" s="306"/>
      <c r="B126" s="329"/>
      <c r="C126" s="73"/>
      <c r="D126" s="73"/>
      <c r="E126" s="78"/>
      <c r="F126" s="78"/>
      <c r="G126" s="100"/>
      <c r="H126" s="101"/>
      <c r="I126" s="76"/>
      <c r="J126" s="341"/>
      <c r="K126" s="41"/>
    </row>
    <row r="127" spans="1:11" ht="12.75">
      <c r="A127" s="306"/>
      <c r="B127" s="329"/>
      <c r="C127" s="73"/>
      <c r="D127" s="73"/>
      <c r="E127" s="78"/>
      <c r="F127" s="78"/>
      <c r="G127" s="100"/>
      <c r="H127" s="101"/>
      <c r="I127" s="76"/>
      <c r="J127" s="341"/>
      <c r="K127" s="41"/>
    </row>
    <row r="128" spans="1:11" ht="12.75">
      <c r="A128" s="306"/>
      <c r="B128" s="329"/>
      <c r="C128" s="73"/>
      <c r="D128" s="73"/>
      <c r="E128" s="78"/>
      <c r="F128" s="78"/>
      <c r="G128" s="100"/>
      <c r="H128" s="101"/>
      <c r="I128" s="76"/>
      <c r="J128" s="341"/>
      <c r="K128" s="41"/>
    </row>
    <row r="129" spans="1:11" ht="12.75">
      <c r="A129" s="306"/>
      <c r="B129" s="329"/>
      <c r="C129" s="73"/>
      <c r="D129" s="73"/>
      <c r="E129" s="78"/>
      <c r="F129" s="78"/>
      <c r="G129" s="100"/>
      <c r="H129" s="101"/>
      <c r="I129" s="76"/>
      <c r="J129" s="341"/>
      <c r="K129" s="41"/>
    </row>
    <row r="130" spans="1:11" ht="12.75">
      <c r="A130" s="306"/>
      <c r="B130" s="329"/>
      <c r="C130" s="73"/>
      <c r="D130" s="73"/>
      <c r="E130" s="78"/>
      <c r="F130" s="78"/>
      <c r="G130" s="100"/>
      <c r="H130" s="101"/>
      <c r="I130" s="76"/>
      <c r="J130" s="341"/>
      <c r="K130" s="41"/>
    </row>
    <row r="131" spans="1:11" ht="12.75">
      <c r="A131" s="307"/>
      <c r="B131" s="330"/>
      <c r="C131" s="149"/>
      <c r="D131" s="149"/>
      <c r="E131" s="79"/>
      <c r="F131" s="79"/>
      <c r="G131" s="102"/>
      <c r="H131" s="103"/>
      <c r="I131" s="104"/>
      <c r="J131" s="342"/>
      <c r="K131" s="41"/>
    </row>
    <row r="132" spans="1:11" ht="12.75">
      <c r="A132" s="278"/>
      <c r="B132" s="308">
        <f>Eelarve!E31</f>
        <v>0</v>
      </c>
      <c r="C132" s="308">
        <f>Eelarve!F31</f>
        <v>0</v>
      </c>
      <c r="D132" s="308">
        <f>Eelarve!G31</f>
        <v>0</v>
      </c>
      <c r="E132" s="319"/>
      <c r="F132" s="320"/>
      <c r="G132" s="320"/>
      <c r="H132" s="320"/>
      <c r="I132" s="321"/>
      <c r="J132" s="310">
        <f>B132-C134-D134</f>
        <v>0</v>
      </c>
      <c r="K132" s="41"/>
    </row>
    <row r="133" spans="1:11" ht="6" customHeight="1">
      <c r="A133" s="304" t="str">
        <f>Eelarve!A31</f>
        <v>10.</v>
      </c>
      <c r="B133" s="309"/>
      <c r="C133" s="309"/>
      <c r="D133" s="309"/>
      <c r="E133" s="322"/>
      <c r="F133" s="323"/>
      <c r="G133" s="323"/>
      <c r="H133" s="323"/>
      <c r="I133" s="324"/>
      <c r="J133" s="311"/>
      <c r="K133" s="41"/>
    </row>
    <row r="134" spans="1:11" ht="16.5" customHeight="1">
      <c r="A134" s="304"/>
      <c r="B134" s="328"/>
      <c r="C134" s="54">
        <f>SUM(C135:C144)</f>
        <v>0</v>
      </c>
      <c r="D134" s="54">
        <f>SUM(D135:D144)</f>
        <v>0</v>
      </c>
      <c r="E134" s="325"/>
      <c r="F134" s="326"/>
      <c r="G134" s="326"/>
      <c r="H134" s="326"/>
      <c r="I134" s="327"/>
      <c r="J134" s="312"/>
      <c r="K134" s="41"/>
    </row>
    <row r="135" spans="1:11" ht="12.75">
      <c r="A135" s="305"/>
      <c r="B135" s="329"/>
      <c r="C135" s="73"/>
      <c r="D135" s="73"/>
      <c r="E135" s="75"/>
      <c r="F135" s="97"/>
      <c r="G135" s="98"/>
      <c r="H135" s="99"/>
      <c r="I135" s="76"/>
      <c r="J135" s="340"/>
      <c r="K135" s="41"/>
    </row>
    <row r="136" spans="1:11" ht="12.75">
      <c r="A136" s="305"/>
      <c r="B136" s="329"/>
      <c r="C136" s="73"/>
      <c r="D136" s="73"/>
      <c r="E136" s="75"/>
      <c r="F136" s="97"/>
      <c r="G136" s="98"/>
      <c r="H136" s="99"/>
      <c r="I136" s="284"/>
      <c r="J136" s="341"/>
      <c r="K136" s="41"/>
    </row>
    <row r="137" spans="1:11" ht="12.75">
      <c r="A137" s="305"/>
      <c r="B137" s="329"/>
      <c r="C137" s="73"/>
      <c r="D137" s="73"/>
      <c r="E137" s="78"/>
      <c r="F137" s="78"/>
      <c r="G137" s="100"/>
      <c r="H137" s="101"/>
      <c r="I137" s="76"/>
      <c r="J137" s="341"/>
      <c r="K137" s="41"/>
    </row>
    <row r="138" spans="1:11" ht="12.75">
      <c r="A138" s="306"/>
      <c r="B138" s="329"/>
      <c r="C138" s="73"/>
      <c r="D138" s="73"/>
      <c r="E138" s="78"/>
      <c r="F138" s="78"/>
      <c r="G138" s="100"/>
      <c r="H138" s="101"/>
      <c r="I138" s="76"/>
      <c r="J138" s="341"/>
      <c r="K138" s="41"/>
    </row>
    <row r="139" spans="1:11" ht="12.75">
      <c r="A139" s="306"/>
      <c r="B139" s="329"/>
      <c r="C139" s="73"/>
      <c r="D139" s="73"/>
      <c r="E139" s="78"/>
      <c r="F139" s="78"/>
      <c r="G139" s="100"/>
      <c r="H139" s="101"/>
      <c r="I139" s="76"/>
      <c r="J139" s="341"/>
      <c r="K139" s="41"/>
    </row>
    <row r="140" spans="1:11" ht="12.75">
      <c r="A140" s="306"/>
      <c r="B140" s="329"/>
      <c r="C140" s="73"/>
      <c r="D140" s="73"/>
      <c r="E140" s="78"/>
      <c r="F140" s="78"/>
      <c r="G140" s="100"/>
      <c r="H140" s="101"/>
      <c r="I140" s="76"/>
      <c r="J140" s="341"/>
      <c r="K140" s="41"/>
    </row>
    <row r="141" spans="1:11" ht="12.75">
      <c r="A141" s="306"/>
      <c r="B141" s="329"/>
      <c r="C141" s="73"/>
      <c r="D141" s="73"/>
      <c r="E141" s="78"/>
      <c r="F141" s="78"/>
      <c r="G141" s="100"/>
      <c r="H141" s="101"/>
      <c r="I141" s="76"/>
      <c r="J141" s="341"/>
      <c r="K141" s="41"/>
    </row>
    <row r="142" spans="1:11" ht="12.75">
      <c r="A142" s="306"/>
      <c r="B142" s="329"/>
      <c r="C142" s="73"/>
      <c r="D142" s="73"/>
      <c r="E142" s="78"/>
      <c r="F142" s="78"/>
      <c r="G142" s="100"/>
      <c r="H142" s="101"/>
      <c r="I142" s="76"/>
      <c r="J142" s="341"/>
      <c r="K142" s="41"/>
    </row>
    <row r="143" spans="1:11" ht="12.75">
      <c r="A143" s="306"/>
      <c r="B143" s="329"/>
      <c r="C143" s="73"/>
      <c r="D143" s="73"/>
      <c r="E143" s="78"/>
      <c r="F143" s="78"/>
      <c r="G143" s="100"/>
      <c r="H143" s="101"/>
      <c r="I143" s="76"/>
      <c r="J143" s="341"/>
      <c r="K143" s="41"/>
    </row>
    <row r="144" spans="1:11" ht="12.75">
      <c r="A144" s="307"/>
      <c r="B144" s="330"/>
      <c r="C144" s="149"/>
      <c r="D144" s="149"/>
      <c r="E144" s="79"/>
      <c r="F144" s="79"/>
      <c r="G144" s="102"/>
      <c r="H144" s="103"/>
      <c r="I144" s="104"/>
      <c r="J144" s="342"/>
      <c r="K144" s="41"/>
    </row>
  </sheetData>
  <sheetProtection password="CA1D" sheet="1" insertRows="0"/>
  <mergeCells count="90">
    <mergeCell ref="A81:A92"/>
    <mergeCell ref="B82:B92"/>
    <mergeCell ref="J83:J92"/>
    <mergeCell ref="J67:J69"/>
    <mergeCell ref="A68:A79"/>
    <mergeCell ref="B69:B79"/>
    <mergeCell ref="J70:J79"/>
    <mergeCell ref="B80:B81"/>
    <mergeCell ref="C80:C81"/>
    <mergeCell ref="D80:D81"/>
    <mergeCell ref="E80:I82"/>
    <mergeCell ref="J54:J56"/>
    <mergeCell ref="A55:A66"/>
    <mergeCell ref="B56:B66"/>
    <mergeCell ref="J57:J66"/>
    <mergeCell ref="B67:B68"/>
    <mergeCell ref="C67:C68"/>
    <mergeCell ref="D67:D68"/>
    <mergeCell ref="J80:J82"/>
    <mergeCell ref="A40:A53"/>
    <mergeCell ref="B41:B53"/>
    <mergeCell ref="J42:J53"/>
    <mergeCell ref="B54:B55"/>
    <mergeCell ref="C54:C55"/>
    <mergeCell ref="D54:D55"/>
    <mergeCell ref="E54:I56"/>
    <mergeCell ref="B39:B40"/>
    <mergeCell ref="C39:C40"/>
    <mergeCell ref="D39:D40"/>
    <mergeCell ref="E39:I41"/>
    <mergeCell ref="E67:I69"/>
    <mergeCell ref="J39:J41"/>
    <mergeCell ref="B24:B25"/>
    <mergeCell ref="C24:C25"/>
    <mergeCell ref="D24:D25"/>
    <mergeCell ref="E24:I26"/>
    <mergeCell ref="J24:J26"/>
    <mergeCell ref="A25:A38"/>
    <mergeCell ref="B26:B38"/>
    <mergeCell ref="J27:J38"/>
    <mergeCell ref="B9:B10"/>
    <mergeCell ref="C9:C10"/>
    <mergeCell ref="D9:D10"/>
    <mergeCell ref="E9:I11"/>
    <mergeCell ref="J9:J11"/>
    <mergeCell ref="A10:A23"/>
    <mergeCell ref="B11:B23"/>
    <mergeCell ref="J12:J23"/>
    <mergeCell ref="A6:A8"/>
    <mergeCell ref="B6:B8"/>
    <mergeCell ref="C6:I6"/>
    <mergeCell ref="J6:J8"/>
    <mergeCell ref="C7:D7"/>
    <mergeCell ref="E7:E8"/>
    <mergeCell ref="F7:F8"/>
    <mergeCell ref="G7:G8"/>
    <mergeCell ref="H7:H8"/>
    <mergeCell ref="I7:I8"/>
    <mergeCell ref="B93:B94"/>
    <mergeCell ref="C93:C94"/>
    <mergeCell ref="D93:D94"/>
    <mergeCell ref="E93:I95"/>
    <mergeCell ref="J93:J95"/>
    <mergeCell ref="A94:A105"/>
    <mergeCell ref="B95:B105"/>
    <mergeCell ref="J96:J105"/>
    <mergeCell ref="B106:B107"/>
    <mergeCell ref="C106:C107"/>
    <mergeCell ref="D106:D107"/>
    <mergeCell ref="E106:I108"/>
    <mergeCell ref="J106:J108"/>
    <mergeCell ref="A107:A118"/>
    <mergeCell ref="B108:B118"/>
    <mergeCell ref="J109:J118"/>
    <mergeCell ref="B119:B120"/>
    <mergeCell ref="C119:C120"/>
    <mergeCell ref="D119:D120"/>
    <mergeCell ref="E119:I121"/>
    <mergeCell ref="J119:J121"/>
    <mergeCell ref="A120:A131"/>
    <mergeCell ref="B121:B131"/>
    <mergeCell ref="J122:J131"/>
    <mergeCell ref="B132:B133"/>
    <mergeCell ref="C132:C133"/>
    <mergeCell ref="D132:D133"/>
    <mergeCell ref="E132:I134"/>
    <mergeCell ref="J132:J134"/>
    <mergeCell ref="A133:A144"/>
    <mergeCell ref="B134:B144"/>
    <mergeCell ref="J135:J144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rowBreaks count="1" manualBreakCount="1">
    <brk id="5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K69"/>
  <sheetViews>
    <sheetView showGridLines="0" zoomScalePageLayoutView="0" workbookViewId="0" topLeftCell="A1">
      <pane xSplit="1" ySplit="8" topLeftCell="B9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E21" sqref="E21:I23"/>
    </sheetView>
  </sheetViews>
  <sheetFormatPr defaultColWidth="9.140625" defaultRowHeight="12.75"/>
  <cols>
    <col min="1" max="1" width="16.00390625" style="32" customWidth="1"/>
    <col min="2" max="2" width="9.140625" style="36" customWidth="1"/>
    <col min="3" max="4" width="10.421875" style="36" customWidth="1"/>
    <col min="5" max="5" width="13.8515625" style="36" customWidth="1"/>
    <col min="6" max="7" width="12.140625" style="36" customWidth="1"/>
    <col min="8" max="8" width="48.57421875" style="71" customWidth="1"/>
    <col min="9" max="9" width="12.00390625" style="36" customWidth="1"/>
    <col min="10" max="10" width="11.57421875" style="36" customWidth="1"/>
    <col min="11" max="11" width="6.140625" style="32" customWidth="1"/>
    <col min="12" max="16384" width="9.140625" style="32" customWidth="1"/>
  </cols>
  <sheetData>
    <row r="1" spans="1:11" ht="15" customHeight="1">
      <c r="A1" s="37"/>
      <c r="B1" s="38"/>
      <c r="C1" s="38"/>
      <c r="D1" s="38">
        <f>Eelarve!B4</f>
        <v>0</v>
      </c>
      <c r="E1" s="38"/>
      <c r="F1" s="38"/>
      <c r="G1" s="39"/>
      <c r="H1" s="69"/>
      <c r="I1" s="40"/>
      <c r="J1" s="38"/>
      <c r="K1" s="41"/>
    </row>
    <row r="2" spans="1:11" ht="36" customHeight="1">
      <c r="A2" s="344" t="s">
        <v>84</v>
      </c>
      <c r="B2" s="344"/>
      <c r="C2" s="344"/>
      <c r="D2" s="344"/>
      <c r="E2" s="344"/>
      <c r="F2" s="344"/>
      <c r="G2" s="344"/>
      <c r="H2" s="300"/>
      <c r="I2" s="279"/>
      <c r="J2" s="60">
        <f>'1. Tööjõukulud'!J2</f>
        <v>43101</v>
      </c>
      <c r="K2" s="41"/>
    </row>
    <row r="3" spans="1:11" ht="15" customHeight="1">
      <c r="A3" s="56" t="s">
        <v>11</v>
      </c>
      <c r="B3" s="147">
        <f>Eelarve!E32</f>
        <v>0</v>
      </c>
      <c r="C3" s="147">
        <f>Eelarve!F32</f>
        <v>0</v>
      </c>
      <c r="D3" s="147">
        <f>Eelarve!G32</f>
        <v>0</v>
      </c>
      <c r="E3" s="43"/>
      <c r="F3" s="38"/>
      <c r="G3" s="44"/>
      <c r="H3" s="300"/>
      <c r="I3" s="40"/>
      <c r="J3" s="59" t="s">
        <v>13</v>
      </c>
      <c r="K3" s="41"/>
    </row>
    <row r="4" spans="1:11" s="33" customFormat="1" ht="17.25" customHeight="1">
      <c r="A4" s="45" t="s">
        <v>12</v>
      </c>
      <c r="B4" s="148"/>
      <c r="C4" s="148">
        <f>C11+C23+C35+C47+C59</f>
        <v>0</v>
      </c>
      <c r="D4" s="148">
        <f>D11+D23+D35+D47+D59</f>
        <v>0</v>
      </c>
      <c r="E4" s="46"/>
      <c r="F4" s="46"/>
      <c r="G4" s="47"/>
      <c r="H4" s="72"/>
      <c r="I4" s="48"/>
      <c r="J4" s="244">
        <f>B3-C4-D4</f>
        <v>0</v>
      </c>
      <c r="K4" s="49"/>
    </row>
    <row r="5" spans="1:11" ht="16.5" customHeight="1">
      <c r="A5" s="50"/>
      <c r="B5" s="57" t="e">
        <f>(C4+D4)/B3</f>
        <v>#DIV/0!</v>
      </c>
      <c r="C5" s="58">
        <f>IF(C3&gt;0,C4/C3,"")</f>
      </c>
      <c r="D5" s="58">
        <f>IF(D3&gt;0,D4/D3,"")</f>
      </c>
      <c r="E5" s="38"/>
      <c r="F5" s="38"/>
      <c r="G5" s="39"/>
      <c r="H5" s="69"/>
      <c r="I5" s="40"/>
      <c r="J5" s="38"/>
      <c r="K5" s="41"/>
    </row>
    <row r="6" spans="1:11" s="34" customFormat="1" ht="18" customHeight="1">
      <c r="A6" s="294" t="s">
        <v>43</v>
      </c>
      <c r="B6" s="291" t="s">
        <v>7</v>
      </c>
      <c r="C6" s="313" t="s">
        <v>8</v>
      </c>
      <c r="D6" s="313"/>
      <c r="E6" s="314"/>
      <c r="F6" s="314"/>
      <c r="G6" s="314"/>
      <c r="H6" s="314"/>
      <c r="I6" s="315"/>
      <c r="J6" s="301" t="s">
        <v>10</v>
      </c>
      <c r="K6" s="51"/>
    </row>
    <row r="7" spans="1:11" s="34" customFormat="1" ht="18" customHeight="1">
      <c r="A7" s="295"/>
      <c r="B7" s="292"/>
      <c r="C7" s="297" t="s">
        <v>9</v>
      </c>
      <c r="D7" s="298"/>
      <c r="E7" s="287" t="s">
        <v>57</v>
      </c>
      <c r="F7" s="287" t="s">
        <v>56</v>
      </c>
      <c r="G7" s="287" t="s">
        <v>55</v>
      </c>
      <c r="H7" s="287" t="s">
        <v>60</v>
      </c>
      <c r="I7" s="289" t="s">
        <v>95</v>
      </c>
      <c r="J7" s="302"/>
      <c r="K7" s="51"/>
    </row>
    <row r="8" spans="1:11" ht="54.75" customHeight="1">
      <c r="A8" s="296"/>
      <c r="B8" s="293"/>
      <c r="C8" s="240" t="s">
        <v>48</v>
      </c>
      <c r="D8" s="240" t="s">
        <v>39</v>
      </c>
      <c r="E8" s="288"/>
      <c r="F8" s="288"/>
      <c r="G8" s="288"/>
      <c r="H8" s="288"/>
      <c r="I8" s="290"/>
      <c r="J8" s="303"/>
      <c r="K8" s="41"/>
    </row>
    <row r="9" spans="1:11" ht="12.75">
      <c r="A9" s="52"/>
      <c r="B9" s="308">
        <f>Eelarve!E33</f>
        <v>0</v>
      </c>
      <c r="C9" s="308">
        <f>Eelarve!F33</f>
        <v>0</v>
      </c>
      <c r="D9" s="308">
        <f>Eelarve!G33</f>
        <v>0</v>
      </c>
      <c r="E9" s="319"/>
      <c r="F9" s="320"/>
      <c r="G9" s="320"/>
      <c r="H9" s="320"/>
      <c r="I9" s="321"/>
      <c r="J9" s="310">
        <f>B9-C11-D11</f>
        <v>0</v>
      </c>
      <c r="K9" s="41"/>
    </row>
    <row r="10" spans="1:11" s="35" customFormat="1" ht="3.75" customHeight="1">
      <c r="A10" s="304" t="str">
        <f>Eelarve!A33</f>
        <v>1.</v>
      </c>
      <c r="B10" s="309"/>
      <c r="C10" s="309"/>
      <c r="D10" s="309"/>
      <c r="E10" s="322"/>
      <c r="F10" s="323"/>
      <c r="G10" s="323"/>
      <c r="H10" s="323"/>
      <c r="I10" s="324"/>
      <c r="J10" s="311"/>
      <c r="K10" s="53"/>
    </row>
    <row r="11" spans="1:11" s="35" customFormat="1" ht="18" customHeight="1">
      <c r="A11" s="304"/>
      <c r="B11" s="328"/>
      <c r="C11" s="54">
        <f>SUM(C12:C20)</f>
        <v>0</v>
      </c>
      <c r="D11" s="54">
        <f>SUM(D12:D20)</f>
        <v>0</v>
      </c>
      <c r="E11" s="325"/>
      <c r="F11" s="326"/>
      <c r="G11" s="326"/>
      <c r="H11" s="326"/>
      <c r="I11" s="327"/>
      <c r="J11" s="312"/>
      <c r="K11" s="53"/>
    </row>
    <row r="12" spans="1:11" ht="12.75">
      <c r="A12" s="305"/>
      <c r="B12" s="329"/>
      <c r="C12" s="73"/>
      <c r="D12" s="73"/>
      <c r="E12" s="75"/>
      <c r="F12" s="97"/>
      <c r="G12" s="98"/>
      <c r="H12" s="99"/>
      <c r="I12" s="76"/>
      <c r="J12" s="340"/>
      <c r="K12" s="41"/>
    </row>
    <row r="13" spans="1:11" ht="12.75">
      <c r="A13" s="305"/>
      <c r="B13" s="329"/>
      <c r="C13" s="73"/>
      <c r="D13" s="73"/>
      <c r="E13" s="75"/>
      <c r="F13" s="97"/>
      <c r="G13" s="98"/>
      <c r="H13" s="99"/>
      <c r="I13" s="76"/>
      <c r="J13" s="341"/>
      <c r="K13" s="41"/>
    </row>
    <row r="14" spans="1:11" ht="12.75">
      <c r="A14" s="305"/>
      <c r="B14" s="329"/>
      <c r="C14" s="73"/>
      <c r="D14" s="73"/>
      <c r="E14" s="78"/>
      <c r="F14" s="78"/>
      <c r="G14" s="100"/>
      <c r="H14" s="101"/>
      <c r="I14" s="76"/>
      <c r="J14" s="341"/>
      <c r="K14" s="41"/>
    </row>
    <row r="15" spans="1:11" ht="12.75">
      <c r="A15" s="306"/>
      <c r="B15" s="329"/>
      <c r="C15" s="73"/>
      <c r="D15" s="73"/>
      <c r="E15" s="78"/>
      <c r="F15" s="78"/>
      <c r="G15" s="100"/>
      <c r="H15" s="101"/>
      <c r="I15" s="76"/>
      <c r="J15" s="341"/>
      <c r="K15" s="41"/>
    </row>
    <row r="16" spans="1:11" ht="12.75">
      <c r="A16" s="306"/>
      <c r="B16" s="329"/>
      <c r="C16" s="73"/>
      <c r="D16" s="73"/>
      <c r="E16" s="78"/>
      <c r="F16" s="277"/>
      <c r="G16" s="78"/>
      <c r="H16" s="101"/>
      <c r="I16" s="76"/>
      <c r="J16" s="341"/>
      <c r="K16" s="41"/>
    </row>
    <row r="17" spans="1:11" ht="12.75">
      <c r="A17" s="306"/>
      <c r="B17" s="329"/>
      <c r="C17" s="73"/>
      <c r="D17" s="73"/>
      <c r="E17" s="78"/>
      <c r="F17" s="78"/>
      <c r="G17" s="100"/>
      <c r="H17" s="101"/>
      <c r="I17" s="76"/>
      <c r="J17" s="341"/>
      <c r="K17" s="41"/>
    </row>
    <row r="18" spans="1:11" ht="12.75">
      <c r="A18" s="306"/>
      <c r="B18" s="329"/>
      <c r="C18" s="73"/>
      <c r="D18" s="73"/>
      <c r="E18" s="78"/>
      <c r="F18" s="78"/>
      <c r="G18" s="100"/>
      <c r="H18" s="101"/>
      <c r="I18" s="76"/>
      <c r="J18" s="341"/>
      <c r="K18" s="41"/>
    </row>
    <row r="19" spans="1:11" ht="12.75">
      <c r="A19" s="306"/>
      <c r="B19" s="329"/>
      <c r="C19" s="73"/>
      <c r="D19" s="73"/>
      <c r="E19" s="78"/>
      <c r="F19" s="78"/>
      <c r="G19" s="100"/>
      <c r="H19" s="101"/>
      <c r="I19" s="76"/>
      <c r="J19" s="341"/>
      <c r="K19" s="41"/>
    </row>
    <row r="20" spans="1:11" ht="12.75">
      <c r="A20" s="307"/>
      <c r="B20" s="330"/>
      <c r="C20" s="149"/>
      <c r="D20" s="149"/>
      <c r="E20" s="79"/>
      <c r="F20" s="79"/>
      <c r="G20" s="102"/>
      <c r="H20" s="103"/>
      <c r="I20" s="104"/>
      <c r="J20" s="342"/>
      <c r="K20" s="41"/>
    </row>
    <row r="21" spans="1:11" ht="12.75">
      <c r="A21" s="52"/>
      <c r="B21" s="308">
        <f>Eelarve!E34</f>
        <v>0</v>
      </c>
      <c r="C21" s="308">
        <f>Eelarve!F34</f>
        <v>0</v>
      </c>
      <c r="D21" s="308">
        <f>Eelarve!G34</f>
        <v>0</v>
      </c>
      <c r="E21" s="319"/>
      <c r="F21" s="320"/>
      <c r="G21" s="320"/>
      <c r="H21" s="320"/>
      <c r="I21" s="321"/>
      <c r="J21" s="310">
        <f>B21-C23-D23</f>
        <v>0</v>
      </c>
      <c r="K21" s="41"/>
    </row>
    <row r="22" spans="1:11" ht="3" customHeight="1">
      <c r="A22" s="304" t="str">
        <f>Eelarve!A34</f>
        <v>2.</v>
      </c>
      <c r="B22" s="309"/>
      <c r="C22" s="309"/>
      <c r="D22" s="309"/>
      <c r="E22" s="322"/>
      <c r="F22" s="323"/>
      <c r="G22" s="323"/>
      <c r="H22" s="323"/>
      <c r="I22" s="324"/>
      <c r="J22" s="311"/>
      <c r="K22" s="41"/>
    </row>
    <row r="23" spans="1:11" ht="16.5" customHeight="1">
      <c r="A23" s="304"/>
      <c r="B23" s="328"/>
      <c r="C23" s="54">
        <f>SUM(C24:C32)</f>
        <v>0</v>
      </c>
      <c r="D23" s="54">
        <f>SUM(D24:D32)</f>
        <v>0</v>
      </c>
      <c r="E23" s="325"/>
      <c r="F23" s="326"/>
      <c r="G23" s="326"/>
      <c r="H23" s="326"/>
      <c r="I23" s="327"/>
      <c r="J23" s="312"/>
      <c r="K23" s="41"/>
    </row>
    <row r="24" spans="1:11" ht="12.75">
      <c r="A24" s="305"/>
      <c r="B24" s="329"/>
      <c r="C24" s="73"/>
      <c r="D24" s="73"/>
      <c r="E24" s="75"/>
      <c r="F24" s="97"/>
      <c r="G24" s="98"/>
      <c r="H24" s="99"/>
      <c r="I24" s="76"/>
      <c r="J24" s="340"/>
      <c r="K24" s="41"/>
    </row>
    <row r="25" spans="1:11" ht="12.75">
      <c r="A25" s="305"/>
      <c r="B25" s="329"/>
      <c r="C25" s="73"/>
      <c r="D25" s="73"/>
      <c r="E25" s="75"/>
      <c r="F25" s="97"/>
      <c r="G25" s="98"/>
      <c r="H25" s="99"/>
      <c r="I25" s="76"/>
      <c r="J25" s="341"/>
      <c r="K25" s="41"/>
    </row>
    <row r="26" spans="1:11" ht="12.75">
      <c r="A26" s="305"/>
      <c r="B26" s="329"/>
      <c r="C26" s="73"/>
      <c r="D26" s="73"/>
      <c r="E26" s="78"/>
      <c r="F26" s="78"/>
      <c r="G26" s="100"/>
      <c r="H26" s="101"/>
      <c r="I26" s="76"/>
      <c r="J26" s="341"/>
      <c r="K26" s="41"/>
    </row>
    <row r="27" spans="1:11" ht="12.75">
      <c r="A27" s="306"/>
      <c r="B27" s="329"/>
      <c r="C27" s="73"/>
      <c r="D27" s="73"/>
      <c r="E27" s="78"/>
      <c r="F27" s="78"/>
      <c r="G27" s="100"/>
      <c r="H27" s="101"/>
      <c r="I27" s="76"/>
      <c r="J27" s="341"/>
      <c r="K27" s="41"/>
    </row>
    <row r="28" spans="1:11" ht="12.75">
      <c r="A28" s="306"/>
      <c r="B28" s="329"/>
      <c r="C28" s="73"/>
      <c r="D28" s="73"/>
      <c r="E28" s="78"/>
      <c r="F28" s="78"/>
      <c r="G28" s="100"/>
      <c r="H28" s="101"/>
      <c r="I28" s="76"/>
      <c r="J28" s="341"/>
      <c r="K28" s="41"/>
    </row>
    <row r="29" spans="1:11" ht="12.75">
      <c r="A29" s="306"/>
      <c r="B29" s="329"/>
      <c r="C29" s="73"/>
      <c r="D29" s="73"/>
      <c r="E29" s="78"/>
      <c r="F29" s="78"/>
      <c r="G29" s="100"/>
      <c r="H29" s="101"/>
      <c r="I29" s="76"/>
      <c r="J29" s="341"/>
      <c r="K29" s="41"/>
    </row>
    <row r="30" spans="1:11" ht="12.75">
      <c r="A30" s="306"/>
      <c r="B30" s="329"/>
      <c r="C30" s="73"/>
      <c r="D30" s="73"/>
      <c r="E30" s="78"/>
      <c r="F30" s="78"/>
      <c r="G30" s="100"/>
      <c r="H30" s="101"/>
      <c r="I30" s="76"/>
      <c r="J30" s="341"/>
      <c r="K30" s="41"/>
    </row>
    <row r="31" spans="1:11" ht="12.75">
      <c r="A31" s="306"/>
      <c r="B31" s="329"/>
      <c r="C31" s="73"/>
      <c r="D31" s="73"/>
      <c r="E31" s="78"/>
      <c r="F31" s="78"/>
      <c r="G31" s="100"/>
      <c r="H31" s="101"/>
      <c r="I31" s="76"/>
      <c r="J31" s="341"/>
      <c r="K31" s="41"/>
    </row>
    <row r="32" spans="1:11" ht="12.75">
      <c r="A32" s="307"/>
      <c r="B32" s="330"/>
      <c r="C32" s="149"/>
      <c r="D32" s="149"/>
      <c r="E32" s="79"/>
      <c r="F32" s="79"/>
      <c r="G32" s="102"/>
      <c r="H32" s="103"/>
      <c r="I32" s="104"/>
      <c r="J32" s="342"/>
      <c r="K32" s="41"/>
    </row>
    <row r="33" spans="1:11" ht="12.75">
      <c r="A33" s="52"/>
      <c r="B33" s="308">
        <f>Eelarve!E35</f>
        <v>0</v>
      </c>
      <c r="C33" s="308">
        <f>Eelarve!F35</f>
        <v>0</v>
      </c>
      <c r="D33" s="308">
        <f>Eelarve!G35</f>
        <v>0</v>
      </c>
      <c r="E33" s="319"/>
      <c r="F33" s="320"/>
      <c r="G33" s="320"/>
      <c r="H33" s="320"/>
      <c r="I33" s="321"/>
      <c r="J33" s="310">
        <f>B33-C35-D35</f>
        <v>0</v>
      </c>
      <c r="K33" s="41"/>
    </row>
    <row r="34" spans="1:11" ht="5.25" customHeight="1">
      <c r="A34" s="304" t="str">
        <f>Eelarve!A35</f>
        <v>3.</v>
      </c>
      <c r="B34" s="309"/>
      <c r="C34" s="309"/>
      <c r="D34" s="309"/>
      <c r="E34" s="322"/>
      <c r="F34" s="323"/>
      <c r="G34" s="323"/>
      <c r="H34" s="323"/>
      <c r="I34" s="324"/>
      <c r="J34" s="311"/>
      <c r="K34" s="41"/>
    </row>
    <row r="35" spans="1:11" ht="18.75" customHeight="1">
      <c r="A35" s="304"/>
      <c r="B35" s="328"/>
      <c r="C35" s="54">
        <f>SUM(C36:C44)</f>
        <v>0</v>
      </c>
      <c r="D35" s="54">
        <f>SUM(D36:D44)</f>
        <v>0</v>
      </c>
      <c r="E35" s="325"/>
      <c r="F35" s="326"/>
      <c r="G35" s="326"/>
      <c r="H35" s="326"/>
      <c r="I35" s="327"/>
      <c r="J35" s="312"/>
      <c r="K35" s="41"/>
    </row>
    <row r="36" spans="1:11" ht="12.75">
      <c r="A36" s="305"/>
      <c r="B36" s="329"/>
      <c r="C36" s="73"/>
      <c r="D36" s="73"/>
      <c r="E36" s="75"/>
      <c r="F36" s="97"/>
      <c r="G36" s="98"/>
      <c r="H36" s="99"/>
      <c r="I36" s="76"/>
      <c r="J36" s="340"/>
      <c r="K36" s="41"/>
    </row>
    <row r="37" spans="1:11" ht="12.75">
      <c r="A37" s="305"/>
      <c r="B37" s="329"/>
      <c r="C37" s="73"/>
      <c r="D37" s="73"/>
      <c r="E37" s="75"/>
      <c r="F37" s="97"/>
      <c r="G37" s="98"/>
      <c r="H37" s="99"/>
      <c r="I37" s="76"/>
      <c r="J37" s="341"/>
      <c r="K37" s="41"/>
    </row>
    <row r="38" spans="1:11" ht="12.75">
      <c r="A38" s="305"/>
      <c r="B38" s="329"/>
      <c r="C38" s="73"/>
      <c r="D38" s="73"/>
      <c r="E38" s="78"/>
      <c r="F38" s="78"/>
      <c r="G38" s="100"/>
      <c r="H38" s="101"/>
      <c r="I38" s="76"/>
      <c r="J38" s="341"/>
      <c r="K38" s="41"/>
    </row>
    <row r="39" spans="1:11" ht="12.75">
      <c r="A39" s="306"/>
      <c r="B39" s="329"/>
      <c r="C39" s="73"/>
      <c r="D39" s="73"/>
      <c r="E39" s="78"/>
      <c r="F39" s="78"/>
      <c r="G39" s="100"/>
      <c r="H39" s="101"/>
      <c r="I39" s="76"/>
      <c r="J39" s="341"/>
      <c r="K39" s="41"/>
    </row>
    <row r="40" spans="1:11" ht="12.75">
      <c r="A40" s="306"/>
      <c r="B40" s="329"/>
      <c r="C40" s="73"/>
      <c r="D40" s="73"/>
      <c r="E40" s="78"/>
      <c r="F40" s="78"/>
      <c r="G40" s="100"/>
      <c r="H40" s="101"/>
      <c r="I40" s="76"/>
      <c r="J40" s="341"/>
      <c r="K40" s="41"/>
    </row>
    <row r="41" spans="1:11" ht="12.75">
      <c r="A41" s="306"/>
      <c r="B41" s="329"/>
      <c r="C41" s="73"/>
      <c r="D41" s="73"/>
      <c r="E41" s="78"/>
      <c r="F41" s="78"/>
      <c r="G41" s="100"/>
      <c r="H41" s="101"/>
      <c r="I41" s="76"/>
      <c r="J41" s="341"/>
      <c r="K41" s="41"/>
    </row>
    <row r="42" spans="1:11" ht="12.75">
      <c r="A42" s="306"/>
      <c r="B42" s="329"/>
      <c r="C42" s="73"/>
      <c r="D42" s="73"/>
      <c r="E42" s="78"/>
      <c r="F42" s="78"/>
      <c r="G42" s="100"/>
      <c r="H42" s="101"/>
      <c r="I42" s="76"/>
      <c r="J42" s="341"/>
      <c r="K42" s="41"/>
    </row>
    <row r="43" spans="1:11" ht="12.75">
      <c r="A43" s="306"/>
      <c r="B43" s="329"/>
      <c r="C43" s="73"/>
      <c r="D43" s="73"/>
      <c r="E43" s="78"/>
      <c r="F43" s="78"/>
      <c r="G43" s="100"/>
      <c r="H43" s="101"/>
      <c r="I43" s="76"/>
      <c r="J43" s="341"/>
      <c r="K43" s="41"/>
    </row>
    <row r="44" spans="1:11" ht="12.75">
      <c r="A44" s="307"/>
      <c r="B44" s="330"/>
      <c r="C44" s="149"/>
      <c r="D44" s="149"/>
      <c r="E44" s="79"/>
      <c r="F44" s="79"/>
      <c r="G44" s="102"/>
      <c r="H44" s="103"/>
      <c r="I44" s="104"/>
      <c r="J44" s="342"/>
      <c r="K44" s="41"/>
    </row>
    <row r="45" spans="1:11" ht="12.75">
      <c r="A45" s="52"/>
      <c r="B45" s="308">
        <f>Eelarve!E36</f>
        <v>0</v>
      </c>
      <c r="C45" s="308">
        <f>Eelarve!F36</f>
        <v>0</v>
      </c>
      <c r="D45" s="308">
        <f>Eelarve!G36</f>
        <v>0</v>
      </c>
      <c r="E45" s="319"/>
      <c r="F45" s="320"/>
      <c r="G45" s="320"/>
      <c r="H45" s="320"/>
      <c r="I45" s="321"/>
      <c r="J45" s="310">
        <f>B45-C47-D47</f>
        <v>0</v>
      </c>
      <c r="K45" s="41"/>
    </row>
    <row r="46" spans="1:11" ht="4.5" customHeight="1">
      <c r="A46" s="304" t="str">
        <f>Eelarve!A36</f>
        <v>4.</v>
      </c>
      <c r="B46" s="309"/>
      <c r="C46" s="309"/>
      <c r="D46" s="309"/>
      <c r="E46" s="322"/>
      <c r="F46" s="323"/>
      <c r="G46" s="323"/>
      <c r="H46" s="323"/>
      <c r="I46" s="324"/>
      <c r="J46" s="311"/>
      <c r="K46" s="41"/>
    </row>
    <row r="47" spans="1:11" ht="15.75" customHeight="1">
      <c r="A47" s="304"/>
      <c r="B47" s="328"/>
      <c r="C47" s="54">
        <f>SUM(C48:C56)</f>
        <v>0</v>
      </c>
      <c r="D47" s="54">
        <f>SUM(D48:D56)</f>
        <v>0</v>
      </c>
      <c r="E47" s="325"/>
      <c r="F47" s="326"/>
      <c r="G47" s="326"/>
      <c r="H47" s="326"/>
      <c r="I47" s="327"/>
      <c r="J47" s="312"/>
      <c r="K47" s="41"/>
    </row>
    <row r="48" spans="1:11" ht="12.75">
      <c r="A48" s="305"/>
      <c r="B48" s="329"/>
      <c r="C48" s="73"/>
      <c r="D48" s="73"/>
      <c r="E48" s="75"/>
      <c r="F48" s="97"/>
      <c r="G48" s="98"/>
      <c r="H48" s="99"/>
      <c r="I48" s="76"/>
      <c r="J48" s="340"/>
      <c r="K48" s="41"/>
    </row>
    <row r="49" spans="1:11" ht="12.75">
      <c r="A49" s="305"/>
      <c r="B49" s="329"/>
      <c r="C49" s="73"/>
      <c r="D49" s="73"/>
      <c r="E49" s="75"/>
      <c r="F49" s="97"/>
      <c r="G49" s="98"/>
      <c r="H49" s="99"/>
      <c r="I49" s="76"/>
      <c r="J49" s="341"/>
      <c r="K49" s="41"/>
    </row>
    <row r="50" spans="1:11" ht="12.75">
      <c r="A50" s="306"/>
      <c r="B50" s="329"/>
      <c r="C50" s="73"/>
      <c r="D50" s="73"/>
      <c r="E50" s="78"/>
      <c r="F50" s="78"/>
      <c r="G50" s="100"/>
      <c r="H50" s="101"/>
      <c r="I50" s="76"/>
      <c r="J50" s="341"/>
      <c r="K50" s="41"/>
    </row>
    <row r="51" spans="1:11" ht="12.75">
      <c r="A51" s="306"/>
      <c r="B51" s="329"/>
      <c r="C51" s="73"/>
      <c r="D51" s="73"/>
      <c r="E51" s="78"/>
      <c r="F51" s="78"/>
      <c r="G51" s="100"/>
      <c r="H51" s="101"/>
      <c r="I51" s="76"/>
      <c r="J51" s="341"/>
      <c r="K51" s="41"/>
    </row>
    <row r="52" spans="1:11" ht="12.75">
      <c r="A52" s="306"/>
      <c r="B52" s="329"/>
      <c r="C52" s="73"/>
      <c r="D52" s="73"/>
      <c r="E52" s="78"/>
      <c r="F52" s="78"/>
      <c r="G52" s="100"/>
      <c r="H52" s="101"/>
      <c r="I52" s="76"/>
      <c r="J52" s="341"/>
      <c r="K52" s="41"/>
    </row>
    <row r="53" spans="1:11" ht="12.75">
      <c r="A53" s="306"/>
      <c r="B53" s="329"/>
      <c r="C53" s="73"/>
      <c r="D53" s="73"/>
      <c r="E53" s="78"/>
      <c r="F53" s="78"/>
      <c r="G53" s="100"/>
      <c r="H53" s="101"/>
      <c r="I53" s="76"/>
      <c r="J53" s="341"/>
      <c r="K53" s="41"/>
    </row>
    <row r="54" spans="1:11" ht="12.75">
      <c r="A54" s="306"/>
      <c r="B54" s="329"/>
      <c r="C54" s="73"/>
      <c r="D54" s="73"/>
      <c r="E54" s="78"/>
      <c r="F54" s="78"/>
      <c r="G54" s="100"/>
      <c r="H54" s="101"/>
      <c r="I54" s="76"/>
      <c r="J54" s="341"/>
      <c r="K54" s="41"/>
    </row>
    <row r="55" spans="1:11" ht="12.75">
      <c r="A55" s="306"/>
      <c r="B55" s="329"/>
      <c r="C55" s="73"/>
      <c r="D55" s="73"/>
      <c r="E55" s="78"/>
      <c r="F55" s="78"/>
      <c r="G55" s="100"/>
      <c r="H55" s="101"/>
      <c r="I55" s="76"/>
      <c r="J55" s="341"/>
      <c r="K55" s="41"/>
    </row>
    <row r="56" spans="1:11" ht="12.75">
      <c r="A56" s="307"/>
      <c r="B56" s="330"/>
      <c r="C56" s="149"/>
      <c r="D56" s="149"/>
      <c r="E56" s="79"/>
      <c r="F56" s="79"/>
      <c r="G56" s="102"/>
      <c r="H56" s="103"/>
      <c r="I56" s="104"/>
      <c r="J56" s="342"/>
      <c r="K56" s="41"/>
    </row>
    <row r="57" spans="1:11" ht="12.75">
      <c r="A57" s="278"/>
      <c r="B57" s="308">
        <f>Eelarve!E37</f>
        <v>0</v>
      </c>
      <c r="C57" s="308">
        <f>Eelarve!F37</f>
        <v>0</v>
      </c>
      <c r="D57" s="308">
        <f>Eelarve!G37</f>
        <v>0</v>
      </c>
      <c r="E57" s="319"/>
      <c r="F57" s="320"/>
      <c r="G57" s="320"/>
      <c r="H57" s="320"/>
      <c r="I57" s="321"/>
      <c r="J57" s="310">
        <f>B57-C59-D59</f>
        <v>0</v>
      </c>
      <c r="K57" s="41"/>
    </row>
    <row r="58" spans="1:11" ht="4.5" customHeight="1">
      <c r="A58" s="304" t="str">
        <f>Eelarve!A37</f>
        <v>5.</v>
      </c>
      <c r="B58" s="309"/>
      <c r="C58" s="309"/>
      <c r="D58" s="309"/>
      <c r="E58" s="322"/>
      <c r="F58" s="323"/>
      <c r="G58" s="323"/>
      <c r="H58" s="323"/>
      <c r="I58" s="324"/>
      <c r="J58" s="311"/>
      <c r="K58" s="41"/>
    </row>
    <row r="59" spans="1:11" ht="15.75" customHeight="1">
      <c r="A59" s="304"/>
      <c r="B59" s="328"/>
      <c r="C59" s="54">
        <f>SUM(C60:C68)</f>
        <v>0</v>
      </c>
      <c r="D59" s="54">
        <f>SUM(D60:D68)</f>
        <v>0</v>
      </c>
      <c r="E59" s="325"/>
      <c r="F59" s="326"/>
      <c r="G59" s="326"/>
      <c r="H59" s="326"/>
      <c r="I59" s="327"/>
      <c r="J59" s="312"/>
      <c r="K59" s="41"/>
    </row>
    <row r="60" spans="1:11" ht="12.75">
      <c r="A60" s="305"/>
      <c r="B60" s="329"/>
      <c r="C60" s="73"/>
      <c r="D60" s="73"/>
      <c r="E60" s="75"/>
      <c r="F60" s="97"/>
      <c r="G60" s="98"/>
      <c r="H60" s="99"/>
      <c r="I60" s="76"/>
      <c r="J60" s="340"/>
      <c r="K60" s="41"/>
    </row>
    <row r="61" spans="1:11" ht="12.75">
      <c r="A61" s="305"/>
      <c r="B61" s="329"/>
      <c r="C61" s="73"/>
      <c r="D61" s="73"/>
      <c r="E61" s="75"/>
      <c r="F61" s="97"/>
      <c r="G61" s="98"/>
      <c r="H61" s="99"/>
      <c r="I61" s="76"/>
      <c r="J61" s="341"/>
      <c r="K61" s="41"/>
    </row>
    <row r="62" spans="1:11" ht="12.75">
      <c r="A62" s="306"/>
      <c r="B62" s="329"/>
      <c r="C62" s="73"/>
      <c r="D62" s="73"/>
      <c r="E62" s="78"/>
      <c r="F62" s="78"/>
      <c r="G62" s="100"/>
      <c r="H62" s="101"/>
      <c r="I62" s="76"/>
      <c r="J62" s="341"/>
      <c r="K62" s="41"/>
    </row>
    <row r="63" spans="1:11" ht="12.75">
      <c r="A63" s="306"/>
      <c r="B63" s="329"/>
      <c r="C63" s="73"/>
      <c r="D63" s="73"/>
      <c r="E63" s="78"/>
      <c r="F63" s="78"/>
      <c r="G63" s="100"/>
      <c r="H63" s="101"/>
      <c r="I63" s="76"/>
      <c r="J63" s="341"/>
      <c r="K63" s="41"/>
    </row>
    <row r="64" spans="1:11" ht="12.75">
      <c r="A64" s="306"/>
      <c r="B64" s="329"/>
      <c r="C64" s="73"/>
      <c r="D64" s="73"/>
      <c r="E64" s="78"/>
      <c r="F64" s="78"/>
      <c r="G64" s="100"/>
      <c r="H64" s="101"/>
      <c r="I64" s="76"/>
      <c r="J64" s="341"/>
      <c r="K64" s="41"/>
    </row>
    <row r="65" spans="1:11" ht="12.75">
      <c r="A65" s="306"/>
      <c r="B65" s="329"/>
      <c r="C65" s="73"/>
      <c r="D65" s="73"/>
      <c r="E65" s="78"/>
      <c r="F65" s="78"/>
      <c r="G65" s="100"/>
      <c r="H65" s="101"/>
      <c r="I65" s="76"/>
      <c r="J65" s="341"/>
      <c r="K65" s="41"/>
    </row>
    <row r="66" spans="1:11" ht="12.75">
      <c r="A66" s="306"/>
      <c r="B66" s="329"/>
      <c r="C66" s="73"/>
      <c r="D66" s="73"/>
      <c r="E66" s="78"/>
      <c r="F66" s="78"/>
      <c r="G66" s="100"/>
      <c r="H66" s="101"/>
      <c r="I66" s="76"/>
      <c r="J66" s="341"/>
      <c r="K66" s="41"/>
    </row>
    <row r="67" spans="1:11" ht="12.75">
      <c r="A67" s="306"/>
      <c r="B67" s="329"/>
      <c r="C67" s="73"/>
      <c r="D67" s="73"/>
      <c r="E67" s="78"/>
      <c r="F67" s="78"/>
      <c r="G67" s="100"/>
      <c r="H67" s="101"/>
      <c r="I67" s="76"/>
      <c r="J67" s="341"/>
      <c r="K67" s="41"/>
    </row>
    <row r="68" spans="1:11" ht="12.75">
      <c r="A68" s="307"/>
      <c r="B68" s="330"/>
      <c r="C68" s="149"/>
      <c r="D68" s="149"/>
      <c r="E68" s="79"/>
      <c r="F68" s="79"/>
      <c r="G68" s="102"/>
      <c r="H68" s="103"/>
      <c r="I68" s="104"/>
      <c r="J68" s="342"/>
      <c r="K68" s="41"/>
    </row>
    <row r="69" spans="1:11" ht="12.75">
      <c r="A69" s="41"/>
      <c r="B69" s="55"/>
      <c r="C69" s="55"/>
      <c r="D69" s="55"/>
      <c r="E69" s="55"/>
      <c r="F69" s="55"/>
      <c r="G69" s="55"/>
      <c r="H69" s="70"/>
      <c r="I69" s="55"/>
      <c r="J69" s="55"/>
      <c r="K69" s="41"/>
    </row>
  </sheetData>
  <sheetProtection password="CA1D" sheet="1" insertRows="0"/>
  <mergeCells count="52">
    <mergeCell ref="J45:J47"/>
    <mergeCell ref="A46:A56"/>
    <mergeCell ref="B47:B56"/>
    <mergeCell ref="J48:J56"/>
    <mergeCell ref="J33:J35"/>
    <mergeCell ref="A34:A44"/>
    <mergeCell ref="B35:B44"/>
    <mergeCell ref="J36:J44"/>
    <mergeCell ref="D33:D34"/>
    <mergeCell ref="E33:I35"/>
    <mergeCell ref="D45:D46"/>
    <mergeCell ref="E45:I47"/>
    <mergeCell ref="B45:B46"/>
    <mergeCell ref="C45:C46"/>
    <mergeCell ref="B33:B34"/>
    <mergeCell ref="C33:C34"/>
    <mergeCell ref="J21:J23"/>
    <mergeCell ref="A22:A32"/>
    <mergeCell ref="B23:B32"/>
    <mergeCell ref="J24:J32"/>
    <mergeCell ref="J9:J11"/>
    <mergeCell ref="A10:A20"/>
    <mergeCell ref="B11:B20"/>
    <mergeCell ref="J12:J20"/>
    <mergeCell ref="B21:B22"/>
    <mergeCell ref="C21:C22"/>
    <mergeCell ref="D21:D22"/>
    <mergeCell ref="E21:I23"/>
    <mergeCell ref="H7:H8"/>
    <mergeCell ref="I7:I8"/>
    <mergeCell ref="B9:B10"/>
    <mergeCell ref="C9:C10"/>
    <mergeCell ref="D9:D10"/>
    <mergeCell ref="E9:I11"/>
    <mergeCell ref="H2:H3"/>
    <mergeCell ref="A6:A8"/>
    <mergeCell ref="B6:B8"/>
    <mergeCell ref="C6:I6"/>
    <mergeCell ref="J6:J8"/>
    <mergeCell ref="C7:D7"/>
    <mergeCell ref="E7:E8"/>
    <mergeCell ref="F7:F8"/>
    <mergeCell ref="G7:G8"/>
    <mergeCell ref="A2:G2"/>
    <mergeCell ref="J60:J68"/>
    <mergeCell ref="B59:B68"/>
    <mergeCell ref="A58:A68"/>
    <mergeCell ref="J57:J59"/>
    <mergeCell ref="E57:I59"/>
    <mergeCell ref="D57:D58"/>
    <mergeCell ref="C57:C58"/>
    <mergeCell ref="B57:B5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rgb="FF7030A0"/>
  </sheetPr>
  <dimension ref="A1:F17"/>
  <sheetViews>
    <sheetView showGridLines="0" zoomScalePageLayoutView="0" workbookViewId="0" topLeftCell="A1">
      <pane xSplit="1" ySplit="8" topLeftCell="B9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G17" sqref="G17"/>
    </sheetView>
  </sheetViews>
  <sheetFormatPr defaultColWidth="9.140625" defaultRowHeight="12.75"/>
  <cols>
    <col min="1" max="1" width="16.57421875" style="32" customWidth="1"/>
    <col min="2" max="2" width="9.140625" style="36" customWidth="1"/>
    <col min="3" max="3" width="10.421875" style="36" customWidth="1"/>
    <col min="4" max="4" width="48.57421875" style="71" customWidth="1"/>
    <col min="5" max="5" width="11.57421875" style="36" customWidth="1"/>
    <col min="6" max="6" width="6.140625" style="32" customWidth="1"/>
    <col min="7" max="16384" width="9.140625" style="32" customWidth="1"/>
  </cols>
  <sheetData>
    <row r="1" spans="1:6" ht="18.75" customHeight="1">
      <c r="A1" s="37"/>
      <c r="B1" s="38"/>
      <c r="C1" s="38"/>
      <c r="D1" s="69"/>
      <c r="E1" s="38"/>
      <c r="F1" s="41"/>
    </row>
    <row r="2" spans="1:6" ht="15">
      <c r="A2" s="42" t="s">
        <v>98</v>
      </c>
      <c r="B2" s="38"/>
      <c r="C2" s="38"/>
      <c r="D2" s="300"/>
      <c r="E2" s="60">
        <f>'1. Tööjõukulud'!J2</f>
        <v>43101</v>
      </c>
      <c r="F2" s="41"/>
    </row>
    <row r="3" spans="1:6" ht="16.5" customHeight="1">
      <c r="A3" s="56" t="s">
        <v>11</v>
      </c>
      <c r="B3" s="147">
        <f>Eelarve!E38</f>
        <v>0</v>
      </c>
      <c r="C3" s="147">
        <f>Eelarve!F38</f>
        <v>0</v>
      </c>
      <c r="D3" s="300"/>
      <c r="E3" s="59" t="s">
        <v>13</v>
      </c>
      <c r="F3" s="41"/>
    </row>
    <row r="4" spans="1:6" s="33" customFormat="1" ht="17.25" customHeight="1">
      <c r="A4" s="45" t="s">
        <v>12</v>
      </c>
      <c r="B4" s="148"/>
      <c r="C4" s="148">
        <f>C11</f>
        <v>0</v>
      </c>
      <c r="D4" s="72"/>
      <c r="E4" s="244">
        <f>B3-C4</f>
        <v>0</v>
      </c>
      <c r="F4" s="49"/>
    </row>
    <row r="5" spans="1:6" ht="16.5" customHeight="1">
      <c r="A5" s="50"/>
      <c r="B5" s="57" t="e">
        <f>(C4)/B3</f>
        <v>#DIV/0!</v>
      </c>
      <c r="C5" s="58">
        <f>IF(C3&gt;0,C4/C3,"")</f>
      </c>
      <c r="D5" s="69"/>
      <c r="E5" s="38"/>
      <c r="F5" s="41"/>
    </row>
    <row r="6" spans="1:6" s="34" customFormat="1" ht="17.25" customHeight="1">
      <c r="A6" s="294" t="s">
        <v>43</v>
      </c>
      <c r="B6" s="291" t="s">
        <v>7</v>
      </c>
      <c r="C6" s="313" t="s">
        <v>8</v>
      </c>
      <c r="D6" s="314"/>
      <c r="E6" s="301" t="s">
        <v>10</v>
      </c>
      <c r="F6" s="51"/>
    </row>
    <row r="7" spans="1:6" s="34" customFormat="1" ht="15.75" customHeight="1">
      <c r="A7" s="295"/>
      <c r="B7" s="292"/>
      <c r="C7" s="250" t="s">
        <v>9</v>
      </c>
      <c r="D7" s="287" t="s">
        <v>71</v>
      </c>
      <c r="E7" s="302"/>
      <c r="F7" s="51"/>
    </row>
    <row r="8" spans="1:6" ht="48.75" customHeight="1">
      <c r="A8" s="296"/>
      <c r="B8" s="293"/>
      <c r="C8" s="240" t="s">
        <v>48</v>
      </c>
      <c r="D8" s="288"/>
      <c r="E8" s="303"/>
      <c r="F8" s="41"/>
    </row>
    <row r="9" spans="1:6" ht="12.75">
      <c r="A9" s="52"/>
      <c r="B9" s="347">
        <f>Eelarve!E38</f>
        <v>0</v>
      </c>
      <c r="C9" s="347">
        <f>Eelarve!F38</f>
        <v>0</v>
      </c>
      <c r="D9" s="349"/>
      <c r="E9" s="310">
        <f>B9-C11</f>
        <v>0</v>
      </c>
      <c r="F9" s="41"/>
    </row>
    <row r="10" spans="1:6" s="35" customFormat="1" ht="7.5" customHeight="1">
      <c r="A10" s="304" t="str">
        <f>Eelarve!A38</f>
        <v>4. Ühingu üldkulud (kuni 10% KOP toetuse kogusummast)</v>
      </c>
      <c r="B10" s="348"/>
      <c r="C10" s="348"/>
      <c r="D10" s="350"/>
      <c r="E10" s="311"/>
      <c r="F10" s="53"/>
    </row>
    <row r="11" spans="1:6" s="35" customFormat="1" ht="15.75" customHeight="1">
      <c r="A11" s="304"/>
      <c r="B11" s="328"/>
      <c r="C11" s="54">
        <f>SUM(C12:C15)</f>
        <v>0</v>
      </c>
      <c r="D11" s="351"/>
      <c r="E11" s="312"/>
      <c r="F11" s="53"/>
    </row>
    <row r="12" spans="1:6" ht="12.75">
      <c r="A12" s="305"/>
      <c r="B12" s="329"/>
      <c r="C12" s="73"/>
      <c r="D12" s="99"/>
      <c r="E12" s="340"/>
      <c r="F12" s="41"/>
    </row>
    <row r="13" spans="1:6" ht="12.75">
      <c r="A13" s="305"/>
      <c r="B13" s="329"/>
      <c r="C13" s="73"/>
      <c r="D13" s="99"/>
      <c r="E13" s="341"/>
      <c r="F13" s="41"/>
    </row>
    <row r="14" spans="1:6" ht="12.75">
      <c r="A14" s="305"/>
      <c r="B14" s="329"/>
      <c r="C14" s="73"/>
      <c r="D14" s="101"/>
      <c r="E14" s="341"/>
      <c r="F14" s="41"/>
    </row>
    <row r="15" spans="1:6" ht="12.75">
      <c r="A15" s="305"/>
      <c r="B15" s="329"/>
      <c r="C15" s="73"/>
      <c r="D15" s="101"/>
      <c r="E15" s="341"/>
      <c r="F15" s="41"/>
    </row>
    <row r="16" spans="1:6" ht="46.5" customHeight="1">
      <c r="A16" s="346" t="s">
        <v>72</v>
      </c>
      <c r="B16" s="346"/>
      <c r="C16" s="346"/>
      <c r="D16" s="346"/>
      <c r="E16" s="346"/>
      <c r="F16" s="243"/>
    </row>
    <row r="17" spans="1:6" ht="55.5" customHeight="1">
      <c r="A17" s="345" t="s">
        <v>73</v>
      </c>
      <c r="B17" s="345"/>
      <c r="C17" s="345"/>
      <c r="D17" s="345"/>
      <c r="E17" s="345"/>
      <c r="F17" s="345"/>
    </row>
  </sheetData>
  <sheetProtection password="CA1D" sheet="1" insertRows="0"/>
  <mergeCells count="15">
    <mergeCell ref="A17:F17"/>
    <mergeCell ref="A16:E16"/>
    <mergeCell ref="E9:E11"/>
    <mergeCell ref="A10:A15"/>
    <mergeCell ref="B11:B15"/>
    <mergeCell ref="E12:E15"/>
    <mergeCell ref="B9:B10"/>
    <mergeCell ref="C9:C10"/>
    <mergeCell ref="D9:D11"/>
    <mergeCell ref="D2:D3"/>
    <mergeCell ref="A6:A8"/>
    <mergeCell ref="B6:B8"/>
    <mergeCell ref="C6:D6"/>
    <mergeCell ref="E6:E8"/>
    <mergeCell ref="D7:D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I28"/>
  <sheetViews>
    <sheetView showGridLines="0" zoomScalePageLayoutView="0" workbookViewId="0" topLeftCell="A1">
      <selection activeCell="D20" sqref="D20"/>
    </sheetView>
  </sheetViews>
  <sheetFormatPr defaultColWidth="9.140625" defaultRowHeight="12.75"/>
  <cols>
    <col min="1" max="1" width="44.28125" style="0" customWidth="1"/>
    <col min="2" max="2" width="11.140625" style="0" customWidth="1"/>
    <col min="4" max="4" width="13.7109375" style="61" customWidth="1"/>
    <col min="5" max="6" width="13.7109375" style="62" customWidth="1"/>
    <col min="7" max="7" width="13.7109375" style="4" customWidth="1"/>
    <col min="8" max="8" width="14.8515625" style="0" customWidth="1"/>
  </cols>
  <sheetData>
    <row r="1" ht="12.75"/>
    <row r="2" spans="1:9" ht="18">
      <c r="A2" s="260" t="s">
        <v>75</v>
      </c>
      <c r="B2" s="41"/>
      <c r="C2" s="41"/>
      <c r="D2" s="243"/>
      <c r="E2" s="259"/>
      <c r="F2" s="259"/>
      <c r="G2" s="55"/>
      <c r="H2" s="41"/>
      <c r="I2" s="41"/>
    </row>
    <row r="3" spans="1:9" ht="30" customHeight="1">
      <c r="A3" s="257" t="str">
        <f>Eelarve!A1</f>
        <v>KOP 2018 meede 1:  KOGUKONNA ARENG</v>
      </c>
      <c r="B3" s="173"/>
      <c r="C3" s="41"/>
      <c r="D3" s="352">
        <f>Eelarve!B4</f>
        <v>0</v>
      </c>
      <c r="E3" s="352"/>
      <c r="F3" s="352"/>
      <c r="G3" s="352"/>
      <c r="H3" s="352"/>
      <c r="I3" s="41"/>
    </row>
    <row r="4" spans="1:9" s="2" customFormat="1" ht="18" customHeight="1">
      <c r="A4" s="380" t="s">
        <v>3</v>
      </c>
      <c r="B4" s="369">
        <f>Eelarve!B5:H5</f>
        <v>0</v>
      </c>
      <c r="C4" s="369"/>
      <c r="D4" s="369"/>
      <c r="E4" s="369"/>
      <c r="F4" s="369"/>
      <c r="G4" s="255" t="s">
        <v>23</v>
      </c>
      <c r="H4" s="256">
        <f>Eelarve!B6</f>
        <v>0</v>
      </c>
      <c r="I4" s="63"/>
    </row>
    <row r="5" spans="1:9" s="2" customFormat="1" ht="18" customHeight="1">
      <c r="A5" s="381"/>
      <c r="B5" s="370"/>
      <c r="C5" s="370"/>
      <c r="D5" s="370"/>
      <c r="E5" s="370"/>
      <c r="F5" s="370"/>
      <c r="G5" s="255" t="s">
        <v>24</v>
      </c>
      <c r="H5" s="256">
        <f>Eelarve!B7</f>
        <v>0</v>
      </c>
      <c r="I5" s="63"/>
    </row>
    <row r="6" spans="1:9" s="2" customFormat="1" ht="12.75">
      <c r="A6" s="355" t="s">
        <v>42</v>
      </c>
      <c r="B6" s="384"/>
      <c r="C6" s="382" t="s">
        <v>14</v>
      </c>
      <c r="D6" s="373" t="s">
        <v>17</v>
      </c>
      <c r="E6" s="377"/>
      <c r="F6" s="374"/>
      <c r="G6" s="373" t="s">
        <v>44</v>
      </c>
      <c r="H6" s="374" t="s">
        <v>15</v>
      </c>
      <c r="I6" s="63"/>
    </row>
    <row r="7" spans="1:9" s="2" customFormat="1" ht="18" customHeight="1">
      <c r="A7" s="356"/>
      <c r="B7" s="385"/>
      <c r="C7" s="297"/>
      <c r="D7" s="360" t="s">
        <v>48</v>
      </c>
      <c r="E7" s="287" t="s">
        <v>74</v>
      </c>
      <c r="F7" s="375" t="s">
        <v>2</v>
      </c>
      <c r="G7" s="360"/>
      <c r="H7" s="375"/>
      <c r="I7" s="63"/>
    </row>
    <row r="8" spans="1:9" s="2" customFormat="1" ht="18" customHeight="1">
      <c r="A8" s="356"/>
      <c r="B8" s="385"/>
      <c r="C8" s="297"/>
      <c r="D8" s="360"/>
      <c r="E8" s="292"/>
      <c r="F8" s="375"/>
      <c r="G8" s="360"/>
      <c r="H8" s="375"/>
      <c r="I8" s="63"/>
    </row>
    <row r="9" spans="1:9" s="2" customFormat="1" ht="12.75">
      <c r="A9" s="357"/>
      <c r="B9" s="386"/>
      <c r="C9" s="383"/>
      <c r="D9" s="361"/>
      <c r="E9" s="288"/>
      <c r="F9" s="376"/>
      <c r="G9" s="361"/>
      <c r="H9" s="376"/>
      <c r="I9" s="63"/>
    </row>
    <row r="10" spans="1:9" s="2" customFormat="1" ht="21.75" customHeight="1">
      <c r="A10" s="353" t="str">
        <f>'1. Tööjõukulud'!A2</f>
        <v>1. Tööjõukulud (koos maksudega)</v>
      </c>
      <c r="B10" s="64" t="s">
        <v>14</v>
      </c>
      <c r="C10" s="153">
        <f>'1. Tööjõukulud'!B3</f>
        <v>0</v>
      </c>
      <c r="D10" s="154">
        <f>'1. Tööjõukulud'!C3</f>
        <v>0</v>
      </c>
      <c r="E10" s="155">
        <f>'1. Tööjõukulud'!D3</f>
        <v>0</v>
      </c>
      <c r="F10" s="156"/>
      <c r="G10" s="364" t="e">
        <f>F11/C10</f>
        <v>#DIV/0!</v>
      </c>
      <c r="H10" s="362">
        <f>C10-F11</f>
        <v>0</v>
      </c>
      <c r="I10" s="63"/>
    </row>
    <row r="11" spans="1:9" s="2" customFormat="1" ht="21.75" customHeight="1">
      <c r="A11" s="354"/>
      <c r="B11" s="65" t="s">
        <v>16</v>
      </c>
      <c r="C11" s="157"/>
      <c r="D11" s="158">
        <f>'1. Tööjõukulud'!C4</f>
        <v>0</v>
      </c>
      <c r="E11" s="159">
        <f>'1. Tööjõukulud'!D4</f>
        <v>0</v>
      </c>
      <c r="F11" s="160">
        <f>SUM(D11:E11)</f>
        <v>0</v>
      </c>
      <c r="G11" s="365"/>
      <c r="H11" s="363"/>
      <c r="I11" s="63"/>
    </row>
    <row r="12" spans="1:9" s="2" customFormat="1" ht="21.75" customHeight="1">
      <c r="A12" s="353" t="str">
        <f>'2.Teenused, tooted'!A2</f>
        <v>2. Projekti tegevuste ja ürituste elluviimiseks ostetud teenuste ja toodete kulud, s.h. teavitustegevus, transpordikulud</v>
      </c>
      <c r="B12" s="64" t="s">
        <v>14</v>
      </c>
      <c r="C12" s="153">
        <f>'2.Teenused, tooted'!B3</f>
        <v>0</v>
      </c>
      <c r="D12" s="154">
        <f>'2.Teenused, tooted'!C3</f>
        <v>0</v>
      </c>
      <c r="E12" s="155">
        <f>'2.Teenused, tooted'!D3</f>
        <v>0</v>
      </c>
      <c r="F12" s="156"/>
      <c r="G12" s="364" t="e">
        <f>F13/C12</f>
        <v>#DIV/0!</v>
      </c>
      <c r="H12" s="362">
        <f>C12-F13</f>
        <v>0</v>
      </c>
      <c r="I12" s="63"/>
    </row>
    <row r="13" spans="1:9" s="2" customFormat="1" ht="21.75" customHeight="1">
      <c r="A13" s="354"/>
      <c r="B13" s="65" t="s">
        <v>16</v>
      </c>
      <c r="C13" s="157"/>
      <c r="D13" s="158">
        <f>'2.Teenused, tooted'!C4</f>
        <v>0</v>
      </c>
      <c r="E13" s="159">
        <f>'2.Teenused, tooted'!D4</f>
        <v>0</v>
      </c>
      <c r="F13" s="160">
        <f>SUM(D13:E13)</f>
        <v>0</v>
      </c>
      <c r="G13" s="365"/>
      <c r="H13" s="363"/>
      <c r="I13" s="63"/>
    </row>
    <row r="14" spans="1:9" s="2" customFormat="1" ht="21.75" customHeight="1">
      <c r="A14" s="353" t="str">
        <f>'3. Soetused'!A2</f>
        <v>3. Projekti elluviimiseks vajalike vahendite ja materjali soetamise kulud</v>
      </c>
      <c r="B14" s="64" t="s">
        <v>14</v>
      </c>
      <c r="C14" s="153">
        <f>'3. Soetused'!B3</f>
        <v>0</v>
      </c>
      <c r="D14" s="154">
        <f>'3. Soetused'!C3</f>
        <v>0</v>
      </c>
      <c r="E14" s="155">
        <f>'3. Soetused'!D3</f>
        <v>0</v>
      </c>
      <c r="F14" s="156"/>
      <c r="G14" s="364" t="e">
        <f>F15/C14</f>
        <v>#DIV/0!</v>
      </c>
      <c r="H14" s="362">
        <f>C14-F15</f>
        <v>0</v>
      </c>
      <c r="I14" s="63"/>
    </row>
    <row r="15" spans="1:9" s="2" customFormat="1" ht="21.75" customHeight="1">
      <c r="A15" s="354"/>
      <c r="B15" s="65" t="s">
        <v>16</v>
      </c>
      <c r="C15" s="157"/>
      <c r="D15" s="158">
        <f>'3. Soetused'!C4</f>
        <v>0</v>
      </c>
      <c r="E15" s="159">
        <f>'3. Soetused'!D4</f>
        <v>0</v>
      </c>
      <c r="F15" s="160">
        <f>SUM(D15:E15)</f>
        <v>0</v>
      </c>
      <c r="G15" s="365"/>
      <c r="H15" s="363"/>
      <c r="I15" s="63"/>
    </row>
    <row r="16" spans="1:9" s="2" customFormat="1" ht="21.75" customHeight="1">
      <c r="A16" s="367" t="s">
        <v>98</v>
      </c>
      <c r="B16" s="64" t="s">
        <v>14</v>
      </c>
      <c r="C16" s="153">
        <f>'4. Üldkulud'!B3</f>
        <v>0</v>
      </c>
      <c r="D16" s="154">
        <f>'4. Üldkulud'!C3</f>
        <v>0</v>
      </c>
      <c r="E16" s="155"/>
      <c r="F16" s="156"/>
      <c r="G16" s="364" t="e">
        <f>F17/C16</f>
        <v>#DIV/0!</v>
      </c>
      <c r="H16" s="362">
        <f>C16-F17</f>
        <v>0</v>
      </c>
      <c r="I16" s="63"/>
    </row>
    <row r="17" spans="1:9" s="2" customFormat="1" ht="21.75" customHeight="1" thickBot="1">
      <c r="A17" s="368"/>
      <c r="B17" s="66" t="s">
        <v>16</v>
      </c>
      <c r="C17" s="161"/>
      <c r="D17" s="162">
        <f>'4. Üldkulud'!C4</f>
        <v>0</v>
      </c>
      <c r="E17" s="163"/>
      <c r="F17" s="164">
        <f>SUM(D17:E17)</f>
        <v>0</v>
      </c>
      <c r="G17" s="366"/>
      <c r="H17" s="378"/>
      <c r="I17" s="63"/>
    </row>
    <row r="18" spans="1:9" s="2" customFormat="1" ht="21" customHeight="1" thickTop="1">
      <c r="A18" s="215" t="s">
        <v>20</v>
      </c>
      <c r="B18" s="216"/>
      <c r="C18" s="217">
        <f>C10+C12+C14+C16</f>
        <v>0</v>
      </c>
      <c r="D18" s="165">
        <f>D10+D12+D14+D16</f>
        <v>0</v>
      </c>
      <c r="E18" s="166">
        <f>E10+E12+E14</f>
        <v>0</v>
      </c>
      <c r="F18" s="167"/>
      <c r="G18" s="82"/>
      <c r="H18" s="246"/>
      <c r="I18" s="63"/>
    </row>
    <row r="19" spans="1:9" s="2" customFormat="1" ht="21" customHeight="1">
      <c r="A19" s="218" t="s">
        <v>21</v>
      </c>
      <c r="B19" s="67"/>
      <c r="C19" s="168"/>
      <c r="D19" s="169">
        <f>D11+D13+D15+D17</f>
        <v>0</v>
      </c>
      <c r="E19" s="170">
        <f>E11+E13+E15</f>
        <v>0</v>
      </c>
      <c r="F19" s="219">
        <f>SUM(D19:E19)</f>
        <v>0</v>
      </c>
      <c r="G19" s="83" t="e">
        <f>F19/C18</f>
        <v>#DIV/0!</v>
      </c>
      <c r="H19" s="247"/>
      <c r="I19" s="63"/>
    </row>
    <row r="20" spans="1:9" s="2" customFormat="1" ht="21" customHeight="1">
      <c r="A20" s="261" t="s">
        <v>37</v>
      </c>
      <c r="B20" s="262"/>
      <c r="C20" s="265"/>
      <c r="D20" s="264" t="e">
        <f>D19/D18</f>
        <v>#DIV/0!</v>
      </c>
      <c r="E20" s="263" t="e">
        <f>E19/E18</f>
        <v>#DIV/0!</v>
      </c>
      <c r="F20" s="266"/>
      <c r="G20" s="84"/>
      <c r="H20" s="248"/>
      <c r="I20" s="63"/>
    </row>
    <row r="21" spans="1:9" s="276" customFormat="1" ht="21" customHeight="1">
      <c r="A21" s="267" t="s">
        <v>99</v>
      </c>
      <c r="B21" s="268"/>
      <c r="C21" s="269"/>
      <c r="D21" s="270" t="e">
        <f>D17/D19</f>
        <v>#DIV/0!</v>
      </c>
      <c r="E21" s="271" t="s">
        <v>5</v>
      </c>
      <c r="F21" s="272"/>
      <c r="G21" s="273"/>
      <c r="H21" s="274"/>
      <c r="I21" s="275"/>
    </row>
    <row r="22" spans="1:9" s="2" customFormat="1" ht="19.5" customHeight="1">
      <c r="A22" s="235" t="s">
        <v>36</v>
      </c>
      <c r="B22" s="211"/>
      <c r="C22" s="213"/>
      <c r="D22" s="238" t="e">
        <f>D19/F19</f>
        <v>#DIV/0!</v>
      </c>
      <c r="E22" s="236" t="e">
        <f>E19/F19</f>
        <v>#DIV/0!</v>
      </c>
      <c r="F22" s="212"/>
      <c r="G22" s="68"/>
      <c r="H22" s="63"/>
      <c r="I22" s="63"/>
    </row>
    <row r="23" spans="1:9" s="32" customFormat="1" ht="8.25" customHeight="1">
      <c r="A23" s="358"/>
      <c r="B23" s="358"/>
      <c r="C23" s="358"/>
      <c r="D23" s="190"/>
      <c r="E23" s="191"/>
      <c r="F23" s="192"/>
      <c r="G23" s="193"/>
      <c r="H23" s="194"/>
      <c r="I23" s="41"/>
    </row>
    <row r="24" spans="1:9" ht="13.5" customHeight="1">
      <c r="A24" s="359"/>
      <c r="B24" s="359"/>
      <c r="C24" s="359"/>
      <c r="D24" s="190"/>
      <c r="E24" s="195"/>
      <c r="F24" s="192"/>
      <c r="G24" s="379">
        <v>43101</v>
      </c>
      <c r="H24" s="379"/>
      <c r="I24" s="41"/>
    </row>
    <row r="25" spans="1:9" ht="12.75">
      <c r="A25" s="196" t="s">
        <v>34</v>
      </c>
      <c r="B25" s="197"/>
      <c r="C25" s="198"/>
      <c r="D25" s="199"/>
      <c r="E25" s="200" t="s">
        <v>33</v>
      </c>
      <c r="F25" s="192"/>
      <c r="G25" s="371" t="s">
        <v>35</v>
      </c>
      <c r="H25" s="372"/>
      <c r="I25" s="41"/>
    </row>
    <row r="26" spans="1:9" ht="12.75">
      <c r="A26" s="201"/>
      <c r="B26" s="202"/>
      <c r="C26" s="194"/>
      <c r="D26" s="199"/>
      <c r="E26" s="192"/>
      <c r="F26" s="192"/>
      <c r="G26" s="193"/>
      <c r="H26" s="194"/>
      <c r="I26" s="41"/>
    </row>
    <row r="27" spans="1:8" ht="12.75">
      <c r="A27" s="203" t="s">
        <v>100</v>
      </c>
      <c r="B27" s="174"/>
      <c r="C27" s="204"/>
      <c r="D27" s="205"/>
      <c r="E27" s="206"/>
      <c r="F27" s="206"/>
      <c r="G27" s="207"/>
      <c r="H27" s="204"/>
    </row>
    <row r="28" ht="12.75">
      <c r="A28" s="214" t="s">
        <v>38</v>
      </c>
    </row>
  </sheetData>
  <sheetProtection password="CA1D" sheet="1"/>
  <mergeCells count="27">
    <mergeCell ref="A4:A5"/>
    <mergeCell ref="E7:E9"/>
    <mergeCell ref="H14:H15"/>
    <mergeCell ref="C6:C9"/>
    <mergeCell ref="A10:A11"/>
    <mergeCell ref="B6:B9"/>
    <mergeCell ref="A14:A15"/>
    <mergeCell ref="G25:H25"/>
    <mergeCell ref="G6:G9"/>
    <mergeCell ref="H6:H9"/>
    <mergeCell ref="D6:F6"/>
    <mergeCell ref="H16:H17"/>
    <mergeCell ref="G24:H24"/>
    <mergeCell ref="H12:H13"/>
    <mergeCell ref="G14:G15"/>
    <mergeCell ref="F7:F9"/>
    <mergeCell ref="G10:G11"/>
    <mergeCell ref="D3:H3"/>
    <mergeCell ref="A12:A13"/>
    <mergeCell ref="A6:A9"/>
    <mergeCell ref="A23:C24"/>
    <mergeCell ref="D7:D9"/>
    <mergeCell ref="H10:H11"/>
    <mergeCell ref="G12:G13"/>
    <mergeCell ref="G16:G17"/>
    <mergeCell ref="A16:A17"/>
    <mergeCell ref="B4:F5"/>
  </mergeCells>
  <conditionalFormatting sqref="D20:D21">
    <cfRule type="cellIs" priority="6" dxfId="4" operator="greaterThan" stopIfTrue="1">
      <formula>1</formula>
    </cfRule>
  </conditionalFormatting>
  <printOptions/>
  <pageMargins left="0.5118110236220472" right="0.31496062992125984" top="0.7480314960629921" bottom="0.35433070866141736" header="0.31496062992125984" footer="0.31496062992125984"/>
  <pageSetup blackAndWhite="1" fitToHeight="1" fitToWidth="1" horizontalDpi="600" verticalDpi="600" orientation="landscape" paperSize="9" scale="89" r:id="rId3"/>
  <headerFooter>
    <oddHeader>&amp;L&amp;"Arial,Italic"&amp;8&amp;F&amp;R&amp;"Arial,Italic"&amp;9&amp;A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tabColor indexed="35"/>
  </sheetPr>
  <dimension ref="A1:I54"/>
  <sheetViews>
    <sheetView showGridLines="0" tabSelected="1" zoomScaleSheetLayoutView="100" zoomScalePageLayoutView="0" workbookViewId="0" topLeftCell="A5">
      <selection activeCell="A22" sqref="A22"/>
    </sheetView>
  </sheetViews>
  <sheetFormatPr defaultColWidth="9.140625" defaultRowHeight="12.75"/>
  <cols>
    <col min="1" max="1" width="44.8515625" style="0" customWidth="1"/>
    <col min="2" max="2" width="7.57421875" style="0" customWidth="1"/>
    <col min="3" max="3" width="9.421875" style="0" customWidth="1"/>
    <col min="4" max="4" width="10.28125" style="0" customWidth="1"/>
    <col min="5" max="5" width="10.421875" style="0" customWidth="1"/>
    <col min="6" max="6" width="11.28125" style="0" customWidth="1"/>
    <col min="7" max="7" width="10.7109375" style="0" customWidth="1"/>
    <col min="8" max="8" width="12.28125" style="0" customWidth="1"/>
    <col min="9" max="9" width="4.00390625" style="19" customWidth="1"/>
  </cols>
  <sheetData>
    <row r="1" spans="1:8" ht="17.25">
      <c r="A1" s="258" t="s">
        <v>82</v>
      </c>
      <c r="B1" s="177"/>
      <c r="C1" s="186"/>
      <c r="D1" s="252"/>
      <c r="E1" s="252"/>
      <c r="F1" s="252"/>
      <c r="G1" s="253"/>
      <c r="H1" s="254"/>
    </row>
    <row r="2" spans="1:8" ht="22.5" customHeight="1">
      <c r="A2" s="175" t="s">
        <v>47</v>
      </c>
      <c r="B2" s="176"/>
      <c r="C2" s="187"/>
      <c r="D2" s="188"/>
      <c r="E2" s="189"/>
      <c r="F2" s="189"/>
      <c r="G2" s="429"/>
      <c r="H2" s="430"/>
    </row>
    <row r="3" spans="1:8" ht="6" customHeight="1" thickBot="1">
      <c r="A3" s="178"/>
      <c r="B3" s="178"/>
      <c r="C3" s="178"/>
      <c r="D3" s="184"/>
      <c r="E3" s="185"/>
      <c r="F3" s="185"/>
      <c r="G3" s="431"/>
      <c r="H3" s="431"/>
    </row>
    <row r="4" spans="1:8" ht="18.75" customHeight="1">
      <c r="A4" s="29" t="s">
        <v>22</v>
      </c>
      <c r="B4" s="439"/>
      <c r="C4" s="440"/>
      <c r="D4" s="440"/>
      <c r="E4" s="440"/>
      <c r="F4" s="440"/>
      <c r="G4" s="440"/>
      <c r="H4" s="441"/>
    </row>
    <row r="5" spans="1:8" ht="18" customHeight="1">
      <c r="A5" s="30" t="s">
        <v>3</v>
      </c>
      <c r="B5" s="442"/>
      <c r="C5" s="442"/>
      <c r="D5" s="442"/>
      <c r="E5" s="442"/>
      <c r="F5" s="442"/>
      <c r="G5" s="442"/>
      <c r="H5" s="443"/>
    </row>
    <row r="6" spans="1:8" ht="18" customHeight="1">
      <c r="A6" s="30" t="s">
        <v>23</v>
      </c>
      <c r="B6" s="419"/>
      <c r="C6" s="420"/>
      <c r="D6" s="448" t="s">
        <v>83</v>
      </c>
      <c r="E6" s="448"/>
      <c r="F6" s="448"/>
      <c r="G6" s="448"/>
      <c r="H6" s="449"/>
    </row>
    <row r="7" spans="1:8" ht="18" customHeight="1" thickBot="1">
      <c r="A7" s="31" t="s">
        <v>24</v>
      </c>
      <c r="B7" s="421"/>
      <c r="C7" s="422"/>
      <c r="D7" s="450"/>
      <c r="E7" s="450"/>
      <c r="F7" s="450"/>
      <c r="G7" s="450"/>
      <c r="H7" s="451"/>
    </row>
    <row r="8" ht="8.25" customHeight="1" thickBot="1"/>
    <row r="9" spans="1:8" ht="20.25" customHeight="1">
      <c r="A9" s="396" t="s">
        <v>31</v>
      </c>
      <c r="B9" s="397"/>
      <c r="C9" s="397"/>
      <c r="D9" s="397"/>
      <c r="E9" s="398"/>
      <c r="F9" s="399" t="s">
        <v>32</v>
      </c>
      <c r="G9" s="400"/>
      <c r="H9" s="401"/>
    </row>
    <row r="10" spans="1:8" ht="18" customHeight="1">
      <c r="A10" s="435" t="s">
        <v>42</v>
      </c>
      <c r="B10" s="393" t="s">
        <v>0</v>
      </c>
      <c r="C10" s="393" t="s">
        <v>25</v>
      </c>
      <c r="D10" s="393" t="s">
        <v>1</v>
      </c>
      <c r="E10" s="405" t="s">
        <v>2</v>
      </c>
      <c r="F10" s="423" t="s">
        <v>48</v>
      </c>
      <c r="G10" s="452" t="s">
        <v>74</v>
      </c>
      <c r="H10" s="387" t="s">
        <v>2</v>
      </c>
    </row>
    <row r="11" spans="1:8" ht="17.25" customHeight="1">
      <c r="A11" s="436"/>
      <c r="B11" s="394"/>
      <c r="C11" s="394"/>
      <c r="D11" s="394"/>
      <c r="E11" s="406"/>
      <c r="F11" s="424"/>
      <c r="G11" s="453"/>
      <c r="H11" s="388"/>
    </row>
    <row r="12" spans="1:9" s="1" customFormat="1" ht="47.25" customHeight="1" thickBot="1">
      <c r="A12" s="437"/>
      <c r="B12" s="395"/>
      <c r="C12" s="395"/>
      <c r="D12" s="395"/>
      <c r="E12" s="407"/>
      <c r="F12" s="425"/>
      <c r="G12" s="454"/>
      <c r="H12" s="389"/>
      <c r="I12" s="20"/>
    </row>
    <row r="13" spans="1:8" ht="13.5" hidden="1" thickBot="1">
      <c r="A13" s="10"/>
      <c r="B13" s="11"/>
      <c r="C13" s="12"/>
      <c r="D13" s="13"/>
      <c r="E13" s="5"/>
      <c r="F13" s="14"/>
      <c r="G13" s="12"/>
      <c r="H13" s="5"/>
    </row>
    <row r="14" spans="1:9" s="3" customFormat="1" ht="24" customHeight="1" thickBot="1">
      <c r="A14" s="432" t="s">
        <v>70</v>
      </c>
      <c r="B14" s="461"/>
      <c r="C14" s="461"/>
      <c r="D14" s="462"/>
      <c r="E14" s="108">
        <f>SUM(E15:E20)</f>
        <v>0</v>
      </c>
      <c r="F14" s="109">
        <f>SUM(F15:F20)</f>
        <v>0</v>
      </c>
      <c r="G14" s="110">
        <f>SUM(G15:G20)</f>
        <v>0</v>
      </c>
      <c r="H14" s="111">
        <f>SUM(H15:H20)</f>
        <v>0</v>
      </c>
      <c r="I14" s="21" t="str">
        <f>IF(E14=H14," ","Eelarve ja fin.allikad pole omavahel tasakaalus")</f>
        <v> </v>
      </c>
    </row>
    <row r="15" spans="1:9" ht="15" customHeight="1">
      <c r="A15" s="112" t="s">
        <v>18</v>
      </c>
      <c r="B15" s="113"/>
      <c r="C15" s="25"/>
      <c r="D15" s="114"/>
      <c r="E15" s="115">
        <f>C15*D15</f>
        <v>0</v>
      </c>
      <c r="F15" s="116"/>
      <c r="G15" s="117"/>
      <c r="H15" s="115">
        <f aca="true" t="shared" si="0" ref="H15:H20">F15+G15</f>
        <v>0</v>
      </c>
      <c r="I15" s="21" t="str">
        <f>IF(E15=H15," ","Eelarve ja fin.allikad pole omavahel tasakaalus")</f>
        <v> </v>
      </c>
    </row>
    <row r="16" spans="1:9" ht="13.5">
      <c r="A16" s="118" t="s">
        <v>26</v>
      </c>
      <c r="B16" s="119"/>
      <c r="C16" s="27"/>
      <c r="D16" s="120"/>
      <c r="E16" s="115">
        <f>C16*D16</f>
        <v>0</v>
      </c>
      <c r="F16" s="121"/>
      <c r="G16" s="122"/>
      <c r="H16" s="115">
        <f t="shared" si="0"/>
        <v>0</v>
      </c>
      <c r="I16" s="21" t="str">
        <f>IF(E16=H16," ","Eelarve ja fin.allikad pole omavahel tasakaalus")</f>
        <v> </v>
      </c>
    </row>
    <row r="17" spans="1:9" ht="13.5">
      <c r="A17" s="118" t="s">
        <v>19</v>
      </c>
      <c r="B17" s="119"/>
      <c r="C17" s="27"/>
      <c r="D17" s="120"/>
      <c r="E17" s="115">
        <f>C17*D17</f>
        <v>0</v>
      </c>
      <c r="F17" s="121"/>
      <c r="G17" s="122"/>
      <c r="H17" s="115">
        <f t="shared" si="0"/>
        <v>0</v>
      </c>
      <c r="I17" s="21" t="str">
        <f>IF(E17=H17," ","Eelarve ja fin.allikad pole omavahel tasakaalus")</f>
        <v> </v>
      </c>
    </row>
    <row r="18" spans="1:9" ht="13.5">
      <c r="A18" s="118" t="s">
        <v>68</v>
      </c>
      <c r="B18" s="119"/>
      <c r="C18" s="27"/>
      <c r="D18" s="120"/>
      <c r="E18" s="115">
        <f>C18*D18</f>
        <v>0</v>
      </c>
      <c r="F18" s="251"/>
      <c r="G18" s="122"/>
      <c r="H18" s="115">
        <f t="shared" si="0"/>
        <v>0</v>
      </c>
      <c r="I18" s="21"/>
    </row>
    <row r="19" spans="1:9" ht="13.5">
      <c r="A19" s="123" t="s">
        <v>79</v>
      </c>
      <c r="B19" s="124"/>
      <c r="C19" s="8"/>
      <c r="D19" s="125"/>
      <c r="E19" s="115">
        <f>SUM(E15:E18)*0.8%</f>
        <v>0</v>
      </c>
      <c r="F19" s="126">
        <f>SUM(F15:F18)*0.8%</f>
        <v>0</v>
      </c>
      <c r="G19" s="127">
        <f>SUM(G15:G18)*0.8%</f>
        <v>0</v>
      </c>
      <c r="H19" s="115">
        <f t="shared" si="0"/>
        <v>0</v>
      </c>
      <c r="I19" s="21" t="str">
        <f aca="true" t="shared" si="1" ref="I19:I38">IF(E19=H19," ","Eelarve ja fin.allikad pole omavahel tasakaalus")</f>
        <v> </v>
      </c>
    </row>
    <row r="20" spans="1:9" ht="14.25" thickBot="1">
      <c r="A20" s="128" t="s">
        <v>69</v>
      </c>
      <c r="B20" s="129"/>
      <c r="C20" s="9"/>
      <c r="D20" s="130"/>
      <c r="E20" s="115">
        <f>SUM(E15:E18)*33%</f>
        <v>0</v>
      </c>
      <c r="F20" s="131">
        <f>SUM(F15:F18)*33%</f>
        <v>0</v>
      </c>
      <c r="G20" s="132">
        <f>SUM(G15:G18)*33%</f>
        <v>0</v>
      </c>
      <c r="H20" s="115">
        <f t="shared" si="0"/>
        <v>0</v>
      </c>
      <c r="I20" s="21" t="str">
        <f t="shared" si="1"/>
        <v> </v>
      </c>
    </row>
    <row r="21" spans="1:9" s="6" customFormat="1" ht="28.5" customHeight="1" thickBot="1">
      <c r="A21" s="390" t="s">
        <v>103</v>
      </c>
      <c r="B21" s="391"/>
      <c r="C21" s="391"/>
      <c r="D21" s="392"/>
      <c r="E21" s="108">
        <f>SUM(E22:E31)</f>
        <v>0</v>
      </c>
      <c r="F21" s="109">
        <f>SUM(F22:F31)</f>
        <v>0</v>
      </c>
      <c r="G21" s="110">
        <f>SUM(G22:G31)</f>
        <v>0</v>
      </c>
      <c r="H21" s="108">
        <f>SUM(H22:H31)</f>
        <v>0</v>
      </c>
      <c r="I21" s="21" t="str">
        <f t="shared" si="1"/>
        <v> </v>
      </c>
    </row>
    <row r="22" spans="1:9" ht="14.25" customHeight="1">
      <c r="A22" s="112" t="s">
        <v>85</v>
      </c>
      <c r="B22" s="113"/>
      <c r="C22" s="25"/>
      <c r="D22" s="114"/>
      <c r="E22" s="115">
        <f aca="true" t="shared" si="2" ref="E22:E31">C22*D22</f>
        <v>0</v>
      </c>
      <c r="F22" s="116"/>
      <c r="G22" s="117"/>
      <c r="H22" s="115">
        <f aca="true" t="shared" si="3" ref="H22:H31">SUM(F22:G22)</f>
        <v>0</v>
      </c>
      <c r="I22" s="21" t="str">
        <f t="shared" si="1"/>
        <v> </v>
      </c>
    </row>
    <row r="23" spans="1:9" ht="13.5">
      <c r="A23" s="134" t="s">
        <v>86</v>
      </c>
      <c r="B23" s="135"/>
      <c r="C23" s="26"/>
      <c r="D23" s="133"/>
      <c r="E23" s="115">
        <f t="shared" si="2"/>
        <v>0</v>
      </c>
      <c r="F23" s="116"/>
      <c r="G23" s="117"/>
      <c r="H23" s="115">
        <f t="shared" si="3"/>
        <v>0</v>
      </c>
      <c r="I23" s="21" t="str">
        <f t="shared" si="1"/>
        <v> </v>
      </c>
    </row>
    <row r="24" spans="1:9" ht="13.5">
      <c r="A24" s="134" t="s">
        <v>87</v>
      </c>
      <c r="B24" s="135"/>
      <c r="C24" s="26"/>
      <c r="D24" s="133"/>
      <c r="E24" s="115">
        <f t="shared" si="2"/>
        <v>0</v>
      </c>
      <c r="F24" s="116"/>
      <c r="G24" s="117"/>
      <c r="H24" s="115">
        <f t="shared" si="3"/>
        <v>0</v>
      </c>
      <c r="I24" s="21" t="str">
        <f t="shared" si="1"/>
        <v> </v>
      </c>
    </row>
    <row r="25" spans="1:9" ht="13.5">
      <c r="A25" s="134" t="s">
        <v>88</v>
      </c>
      <c r="B25" s="135"/>
      <c r="C25" s="26"/>
      <c r="D25" s="133"/>
      <c r="E25" s="115">
        <f t="shared" si="2"/>
        <v>0</v>
      </c>
      <c r="F25" s="116"/>
      <c r="G25" s="117"/>
      <c r="H25" s="115">
        <f t="shared" si="3"/>
        <v>0</v>
      </c>
      <c r="I25" s="21" t="str">
        <f t="shared" si="1"/>
        <v> </v>
      </c>
    </row>
    <row r="26" spans="1:9" ht="13.5">
      <c r="A26" s="134" t="s">
        <v>89</v>
      </c>
      <c r="B26" s="135"/>
      <c r="C26" s="26"/>
      <c r="D26" s="133"/>
      <c r="E26" s="115">
        <f t="shared" si="2"/>
        <v>0</v>
      </c>
      <c r="F26" s="116"/>
      <c r="G26" s="117"/>
      <c r="H26" s="115">
        <f t="shared" si="3"/>
        <v>0</v>
      </c>
      <c r="I26" s="21" t="str">
        <f t="shared" si="1"/>
        <v> </v>
      </c>
    </row>
    <row r="27" spans="1:9" ht="13.5">
      <c r="A27" s="118" t="s">
        <v>90</v>
      </c>
      <c r="B27" s="119"/>
      <c r="C27" s="27"/>
      <c r="D27" s="120"/>
      <c r="E27" s="115">
        <f t="shared" si="2"/>
        <v>0</v>
      </c>
      <c r="F27" s="121"/>
      <c r="G27" s="122"/>
      <c r="H27" s="115">
        <f t="shared" si="3"/>
        <v>0</v>
      </c>
      <c r="I27" s="21" t="str">
        <f t="shared" si="1"/>
        <v> </v>
      </c>
    </row>
    <row r="28" spans="1:9" ht="13.5">
      <c r="A28" s="141" t="s">
        <v>91</v>
      </c>
      <c r="B28" s="119"/>
      <c r="C28" s="27"/>
      <c r="D28" s="120"/>
      <c r="E28" s="115">
        <f t="shared" si="2"/>
        <v>0</v>
      </c>
      <c r="F28" s="121"/>
      <c r="G28" s="122"/>
      <c r="H28" s="115">
        <f t="shared" si="3"/>
        <v>0</v>
      </c>
      <c r="I28" s="21" t="str">
        <f t="shared" si="1"/>
        <v> </v>
      </c>
    </row>
    <row r="29" spans="1:9" ht="13.5">
      <c r="A29" s="118" t="s">
        <v>92</v>
      </c>
      <c r="B29" s="119"/>
      <c r="C29" s="27"/>
      <c r="D29" s="120"/>
      <c r="E29" s="115">
        <f t="shared" si="2"/>
        <v>0</v>
      </c>
      <c r="F29" s="121"/>
      <c r="G29" s="122"/>
      <c r="H29" s="115">
        <f t="shared" si="3"/>
        <v>0</v>
      </c>
      <c r="I29" s="21" t="str">
        <f t="shared" si="1"/>
        <v> </v>
      </c>
    </row>
    <row r="30" spans="1:9" ht="13.5">
      <c r="A30" s="118" t="s">
        <v>93</v>
      </c>
      <c r="B30" s="119"/>
      <c r="C30" s="27"/>
      <c r="D30" s="120"/>
      <c r="E30" s="115">
        <f t="shared" si="2"/>
        <v>0</v>
      </c>
      <c r="F30" s="121"/>
      <c r="G30" s="122"/>
      <c r="H30" s="115">
        <f t="shared" si="3"/>
        <v>0</v>
      </c>
      <c r="I30" s="21" t="str">
        <f t="shared" si="1"/>
        <v> </v>
      </c>
    </row>
    <row r="31" spans="1:9" ht="14.25" thickBot="1">
      <c r="A31" s="118" t="s">
        <v>94</v>
      </c>
      <c r="B31" s="119"/>
      <c r="C31" s="27"/>
      <c r="D31" s="120"/>
      <c r="E31" s="115">
        <f t="shared" si="2"/>
        <v>0</v>
      </c>
      <c r="F31" s="121"/>
      <c r="G31" s="122"/>
      <c r="H31" s="115">
        <f t="shared" si="3"/>
        <v>0</v>
      </c>
      <c r="I31" s="21" t="str">
        <f t="shared" si="1"/>
        <v> </v>
      </c>
    </row>
    <row r="32" spans="1:9" s="7" customFormat="1" ht="30.75" customHeight="1" thickBot="1">
      <c r="A32" s="432" t="s">
        <v>102</v>
      </c>
      <c r="B32" s="433"/>
      <c r="C32" s="433"/>
      <c r="D32" s="434"/>
      <c r="E32" s="108">
        <f>SUM(E33:E37)</f>
        <v>0</v>
      </c>
      <c r="F32" s="109">
        <f>SUM(F33:F37)</f>
        <v>0</v>
      </c>
      <c r="G32" s="110">
        <f>SUM(G33:G37)</f>
        <v>0</v>
      </c>
      <c r="H32" s="108">
        <f>SUM(H33:H37)</f>
        <v>0</v>
      </c>
      <c r="I32" s="21" t="str">
        <f t="shared" si="1"/>
        <v> </v>
      </c>
    </row>
    <row r="33" spans="1:9" ht="14.25" customHeight="1">
      <c r="A33" s="112" t="s">
        <v>85</v>
      </c>
      <c r="B33" s="113"/>
      <c r="C33" s="25"/>
      <c r="D33" s="114"/>
      <c r="E33" s="115">
        <f>C33*D33</f>
        <v>0</v>
      </c>
      <c r="F33" s="116"/>
      <c r="G33" s="117"/>
      <c r="H33" s="115">
        <f>SUM(F33:G33)</f>
        <v>0</v>
      </c>
      <c r="I33" s="21" t="str">
        <f t="shared" si="1"/>
        <v> </v>
      </c>
    </row>
    <row r="34" spans="1:9" ht="13.5">
      <c r="A34" s="118" t="s">
        <v>86</v>
      </c>
      <c r="B34" s="119"/>
      <c r="C34" s="27"/>
      <c r="D34" s="120"/>
      <c r="E34" s="115">
        <f>C34*D34</f>
        <v>0</v>
      </c>
      <c r="F34" s="121"/>
      <c r="G34" s="122"/>
      <c r="H34" s="115">
        <f>SUM(F34:G34)</f>
        <v>0</v>
      </c>
      <c r="I34" s="21" t="str">
        <f t="shared" si="1"/>
        <v> </v>
      </c>
    </row>
    <row r="35" spans="1:9" ht="13.5">
      <c r="A35" s="118" t="s">
        <v>87</v>
      </c>
      <c r="B35" s="119"/>
      <c r="C35" s="27"/>
      <c r="D35" s="120"/>
      <c r="E35" s="115">
        <f>C35*D35</f>
        <v>0</v>
      </c>
      <c r="F35" s="121"/>
      <c r="G35" s="122"/>
      <c r="H35" s="115">
        <f>SUM(F35:G35)</f>
        <v>0</v>
      </c>
      <c r="I35" s="21" t="str">
        <f t="shared" si="1"/>
        <v> </v>
      </c>
    </row>
    <row r="36" spans="1:9" ht="13.5">
      <c r="A36" s="280" t="s">
        <v>88</v>
      </c>
      <c r="B36" s="281"/>
      <c r="C36" s="282"/>
      <c r="D36" s="283"/>
      <c r="E36" s="115">
        <f>C36*D36</f>
        <v>0</v>
      </c>
      <c r="F36" s="139"/>
      <c r="G36" s="140"/>
      <c r="H36" s="115">
        <f>SUM(F36:G36)</f>
        <v>0</v>
      </c>
      <c r="I36" s="21"/>
    </row>
    <row r="37" spans="1:9" ht="14.25" thickBot="1">
      <c r="A37" s="136" t="s">
        <v>89</v>
      </c>
      <c r="B37" s="137"/>
      <c r="C37" s="28"/>
      <c r="D37" s="138"/>
      <c r="E37" s="115">
        <f>C37*D37</f>
        <v>0</v>
      </c>
      <c r="F37" s="139"/>
      <c r="G37" s="140"/>
      <c r="H37" s="115">
        <f>SUM(F37:G37)</f>
        <v>0</v>
      </c>
      <c r="I37" s="21" t="str">
        <f t="shared" si="1"/>
        <v> </v>
      </c>
    </row>
    <row r="38" spans="1:9" s="2" customFormat="1" ht="38.25" customHeight="1" thickBot="1">
      <c r="A38" s="458" t="s">
        <v>97</v>
      </c>
      <c r="B38" s="459"/>
      <c r="C38" s="459"/>
      <c r="D38" s="460"/>
      <c r="E38" s="111">
        <f>F38</f>
        <v>0</v>
      </c>
      <c r="F38" s="171"/>
      <c r="G38" s="110" t="s">
        <v>5</v>
      </c>
      <c r="H38" s="111">
        <f>F38</f>
        <v>0</v>
      </c>
      <c r="I38" s="21" t="str">
        <f t="shared" si="1"/>
        <v> </v>
      </c>
    </row>
    <row r="39" spans="1:9" s="2" customFormat="1" ht="21" customHeight="1" thickBot="1">
      <c r="A39" s="426" t="s">
        <v>49</v>
      </c>
      <c r="B39" s="427"/>
      <c r="C39" s="427"/>
      <c r="D39" s="428"/>
      <c r="E39" s="142"/>
      <c r="F39" s="172" t="e">
        <f>F38/F40</f>
        <v>#DIV/0!</v>
      </c>
      <c r="G39" s="143"/>
      <c r="H39" s="142"/>
      <c r="I39" s="21"/>
    </row>
    <row r="40" spans="1:9" s="2" customFormat="1" ht="23.25" customHeight="1" thickBot="1">
      <c r="A40" s="455" t="s">
        <v>27</v>
      </c>
      <c r="B40" s="456"/>
      <c r="C40" s="456"/>
      <c r="D40" s="457"/>
      <c r="E40" s="144">
        <f>E38+E32+E21+E14</f>
        <v>0</v>
      </c>
      <c r="F40" s="145">
        <f>F38+F32+F21+F14</f>
        <v>0</v>
      </c>
      <c r="G40" s="146">
        <f>+G32+G21+G14</f>
        <v>0</v>
      </c>
      <c r="H40" s="144">
        <f>H38+H32+H21+H14</f>
        <v>0</v>
      </c>
      <c r="I40" s="21" t="str">
        <f>IF(E40=H40," ","Eelarve ja fin.allikad pole omavahel tasakaalus")</f>
        <v> </v>
      </c>
    </row>
    <row r="41" spans="1:9" s="2" customFormat="1" ht="27" customHeight="1" hidden="1">
      <c r="A41" s="408" t="s">
        <v>45</v>
      </c>
      <c r="B41" s="409"/>
      <c r="C41" s="409"/>
      <c r="D41" s="410"/>
      <c r="E41" s="412"/>
      <c r="F41" s="413"/>
      <c r="G41" s="414"/>
      <c r="H41" s="15"/>
      <c r="I41" s="21"/>
    </row>
    <row r="42" spans="1:9" s="2" customFormat="1" ht="27" customHeight="1" hidden="1">
      <c r="A42" s="444" t="s">
        <v>46</v>
      </c>
      <c r="B42" s="445"/>
      <c r="C42" s="445"/>
      <c r="D42" s="446"/>
      <c r="E42" s="415"/>
      <c r="F42" s="416"/>
      <c r="G42" s="417"/>
      <c r="H42" s="15"/>
      <c r="I42" s="21"/>
    </row>
    <row r="43" spans="1:9" s="2" customFormat="1" ht="24" customHeight="1" thickBot="1">
      <c r="A43" s="466" t="s">
        <v>28</v>
      </c>
      <c r="B43" s="467"/>
      <c r="C43" s="467"/>
      <c r="D43" s="467"/>
      <c r="E43" s="16">
        <v>1</v>
      </c>
      <c r="F43" s="17" t="e">
        <f>F40/E40</f>
        <v>#DIV/0!</v>
      </c>
      <c r="G43" s="17" t="e">
        <f>G40/E40</f>
        <v>#DIV/0!</v>
      </c>
      <c r="H43" s="18" t="e">
        <f>H40/E40</f>
        <v>#DIV/0!</v>
      </c>
      <c r="I43" s="22"/>
    </row>
    <row r="44" spans="2:9" s="23" customFormat="1" ht="9.75" customHeight="1">
      <c r="B44" s="24"/>
      <c r="C44" s="24"/>
      <c r="D44" s="24"/>
      <c r="E44" s="24"/>
      <c r="F44" s="24"/>
      <c r="G44" s="24"/>
      <c r="I44" s="19"/>
    </row>
    <row r="45" spans="1:9" s="179" customFormat="1" ht="10.5" customHeight="1">
      <c r="A45" s="447" t="s">
        <v>6</v>
      </c>
      <c r="B45" s="447"/>
      <c r="C45" s="447"/>
      <c r="D45" s="447"/>
      <c r="E45" s="181"/>
      <c r="F45" s="181"/>
      <c r="G45" s="181"/>
      <c r="H45" s="182"/>
      <c r="I45" s="180"/>
    </row>
    <row r="46" spans="1:9" s="179" customFormat="1" ht="10.5" customHeight="1">
      <c r="A46" s="438" t="s">
        <v>4</v>
      </c>
      <c r="B46" s="438"/>
      <c r="C46" s="438"/>
      <c r="D46" s="438"/>
      <c r="E46" s="183" t="str">
        <f>IF(E40=H40,"JAH"," ")</f>
        <v>JAH</v>
      </c>
      <c r="F46" s="411" t="str">
        <f>IF(E40=H40," ","EI")</f>
        <v> </v>
      </c>
      <c r="G46" s="411"/>
      <c r="H46" s="411"/>
      <c r="I46" s="180"/>
    </row>
    <row r="47" spans="1:9" s="179" customFormat="1" ht="10.5" customHeight="1">
      <c r="A47" s="438" t="s">
        <v>50</v>
      </c>
      <c r="B47" s="438"/>
      <c r="C47" s="438"/>
      <c r="D47" s="438"/>
      <c r="E47" s="183" t="e">
        <f>IF(F43&lt;=90%,"JAH"," ")</f>
        <v>#DIV/0!</v>
      </c>
      <c r="F47" s="418" t="e">
        <f>IF(F43&gt;90%,"EI,  KOP toetus on suurem kui 90% projekti eelarvest"," ")</f>
        <v>#DIV/0!</v>
      </c>
      <c r="G47" s="418"/>
      <c r="H47" s="418"/>
      <c r="I47" s="180"/>
    </row>
    <row r="48" spans="1:9" s="179" customFormat="1" ht="10.5" customHeight="1">
      <c r="A48" s="438" t="s">
        <v>51</v>
      </c>
      <c r="B48" s="438"/>
      <c r="C48" s="438"/>
      <c r="D48" s="438"/>
      <c r="E48" s="183" t="e">
        <f>IF(F39&lt;=10%,"JAH"," ")</f>
        <v>#DIV/0!</v>
      </c>
      <c r="F48" s="418" t="e">
        <f>IF(F39&lt;=10%," ","EI, üldkulud ületavad 10% KOP kogutoetusest")</f>
        <v>#DIV/0!</v>
      </c>
      <c r="G48" s="418"/>
      <c r="H48" s="418"/>
      <c r="I48" s="180"/>
    </row>
    <row r="49" spans="1:9" s="179" customFormat="1" ht="10.5" customHeight="1">
      <c r="A49" s="438" t="s">
        <v>40</v>
      </c>
      <c r="B49" s="438"/>
      <c r="C49" s="438"/>
      <c r="D49" s="438"/>
      <c r="E49" s="183" t="e">
        <f>IF(G43&gt;=5%,"JAH","")</f>
        <v>#DIV/0!</v>
      </c>
      <c r="F49" s="465" t="e">
        <f>IF(G43&gt;=5%," ","EI, rahaline osa on alla 5% projekti eelarvest")</f>
        <v>#DIV/0!</v>
      </c>
      <c r="G49" s="465"/>
      <c r="H49" s="465"/>
      <c r="I49" s="180"/>
    </row>
    <row r="50" spans="1:9" s="179" customFormat="1" ht="10.5" customHeight="1">
      <c r="A50" s="438" t="s">
        <v>52</v>
      </c>
      <c r="B50" s="438"/>
      <c r="C50" s="438"/>
      <c r="D50" s="438"/>
      <c r="E50" s="183" t="str">
        <f>IF((F40&lt;=B51),"JAH"," ")</f>
        <v>JAH</v>
      </c>
      <c r="F50" s="411" t="str">
        <f>IF(OR(F40&gt;B51),"EI, toetuse summa ei vasta tingimustele"," ")</f>
        <v> </v>
      </c>
      <c r="G50" s="411"/>
      <c r="H50" s="411"/>
      <c r="I50" s="180"/>
    </row>
    <row r="51" spans="1:9" s="23" customFormat="1" ht="10.5" customHeight="1">
      <c r="A51" s="232" t="s">
        <v>29</v>
      </c>
      <c r="B51" s="464">
        <v>2000</v>
      </c>
      <c r="C51" s="464"/>
      <c r="D51" s="464"/>
      <c r="E51" s="181"/>
      <c r="F51" s="181"/>
      <c r="G51" s="181"/>
      <c r="H51" s="182"/>
      <c r="I51" s="19"/>
    </row>
    <row r="52" spans="1:9" s="23" customFormat="1" ht="12.75">
      <c r="A52" s="233"/>
      <c r="B52" s="234"/>
      <c r="C52" s="234"/>
      <c r="D52" s="234"/>
      <c r="E52" s="181"/>
      <c r="F52" s="181"/>
      <c r="G52" s="181"/>
      <c r="H52" s="182"/>
      <c r="I52" s="19"/>
    </row>
    <row r="53" spans="1:4" ht="12.75">
      <c r="A53" s="463"/>
      <c r="B53" s="463"/>
      <c r="C53" s="463"/>
      <c r="D53" s="463"/>
    </row>
    <row r="54" spans="1:8" ht="21.75" customHeight="1">
      <c r="A54" s="402"/>
      <c r="B54" s="402"/>
      <c r="C54" s="402"/>
      <c r="E54" s="403"/>
      <c r="F54" s="404"/>
      <c r="G54" s="404"/>
      <c r="H54" s="404"/>
    </row>
  </sheetData>
  <sheetProtection password="CA1D" sheet="1"/>
  <mergeCells count="43">
    <mergeCell ref="A40:D40"/>
    <mergeCell ref="A38:D38"/>
    <mergeCell ref="A14:D14"/>
    <mergeCell ref="A53:D53"/>
    <mergeCell ref="B51:D51"/>
    <mergeCell ref="F49:H49"/>
    <mergeCell ref="A47:D47"/>
    <mergeCell ref="A43:D43"/>
    <mergeCell ref="A49:D49"/>
    <mergeCell ref="B4:H4"/>
    <mergeCell ref="B5:H5"/>
    <mergeCell ref="A42:D42"/>
    <mergeCell ref="A45:D45"/>
    <mergeCell ref="A46:D46"/>
    <mergeCell ref="A48:D48"/>
    <mergeCell ref="F48:H48"/>
    <mergeCell ref="D6:H7"/>
    <mergeCell ref="G10:G12"/>
    <mergeCell ref="B6:C6"/>
    <mergeCell ref="B7:C7"/>
    <mergeCell ref="F10:F12"/>
    <mergeCell ref="A39:D39"/>
    <mergeCell ref="G2:H2"/>
    <mergeCell ref="G3:H3"/>
    <mergeCell ref="A32:D32"/>
    <mergeCell ref="A10:A12"/>
    <mergeCell ref="B10:B12"/>
    <mergeCell ref="A54:C54"/>
    <mergeCell ref="E54:H54"/>
    <mergeCell ref="E10:E12"/>
    <mergeCell ref="A41:D41"/>
    <mergeCell ref="F46:H46"/>
    <mergeCell ref="E41:G41"/>
    <mergeCell ref="E42:G42"/>
    <mergeCell ref="F47:H47"/>
    <mergeCell ref="A50:D50"/>
    <mergeCell ref="F50:H50"/>
    <mergeCell ref="H10:H12"/>
    <mergeCell ref="A21:D21"/>
    <mergeCell ref="D10:D12"/>
    <mergeCell ref="C10:C12"/>
    <mergeCell ref="A9:E9"/>
    <mergeCell ref="F9:H9"/>
  </mergeCells>
  <conditionalFormatting sqref="F38">
    <cfRule type="cellIs" priority="3" dxfId="1" operator="lessThanOrEqual" stopIfTrue="1">
      <formula>$F$40*10%</formula>
    </cfRule>
    <cfRule type="cellIs" priority="4" dxfId="0" operator="greaterThan" stopIfTrue="1">
      <formula>$F$40*10%</formula>
    </cfRule>
  </conditionalFormatting>
  <conditionalFormatting sqref="F38">
    <cfRule type="cellIs" priority="1" dxfId="1" operator="lessThanOrEqual" stopIfTrue="1">
      <formula>$F$40*10%</formula>
    </cfRule>
    <cfRule type="cellIs" priority="2" dxfId="0" operator="greaterThan" stopIfTrue="1">
      <formula>$F$40*10%</formula>
    </cfRule>
  </conditionalFormatting>
  <dataValidations count="1">
    <dataValidation type="decimal" operator="lessThanOrEqual" allowBlank="1" showErrorMessage="1" error="Summa peab olema väiksem kui 10% KÜSK toetusest" sqref="F38">
      <formula1>F40*10%</formula1>
    </dataValidation>
  </dataValidations>
  <printOptions/>
  <pageMargins left="0.7480314960629921" right="0.15748031496062992" top="0.7874015748031497" bottom="0.7874015748031497" header="0.5118110236220472" footer="0.31496062992125984"/>
  <pageSetup horizontalDpi="600" verticalDpi="600" orientation="portrait" paperSize="9" scale="75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tabColor rgb="FFFF0000"/>
  </sheetPr>
  <dimension ref="A1:C63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1" width="6.140625" style="227" customWidth="1"/>
    <col min="2" max="2" width="82.8515625" style="231" customWidth="1"/>
    <col min="3" max="3" width="12.28125" style="32" customWidth="1"/>
    <col min="4" max="16384" width="9.140625" style="32" customWidth="1"/>
  </cols>
  <sheetData>
    <row r="1" spans="1:3" s="34" customFormat="1" ht="27" customHeight="1">
      <c r="A1" s="221" t="s">
        <v>30</v>
      </c>
      <c r="B1" s="231"/>
      <c r="C1" s="222"/>
    </row>
    <row r="2" spans="1:3" s="34" customFormat="1" ht="12.75" customHeight="1">
      <c r="A2" s="241"/>
      <c r="B2" s="231"/>
      <c r="C2" s="222"/>
    </row>
    <row r="3" spans="1:3" s="34" customFormat="1" ht="50.25" customHeight="1">
      <c r="A3" s="242">
        <v>1</v>
      </c>
      <c r="B3" s="224" t="s">
        <v>64</v>
      </c>
      <c r="C3" s="222"/>
    </row>
    <row r="4" spans="1:3" s="34" customFormat="1" ht="27" customHeight="1">
      <c r="A4" s="242">
        <v>2</v>
      </c>
      <c r="B4" s="224" t="s">
        <v>53</v>
      </c>
      <c r="C4" s="222"/>
    </row>
    <row r="5" spans="1:3" s="34" customFormat="1" ht="27" customHeight="1">
      <c r="A5" s="242">
        <v>3</v>
      </c>
      <c r="B5" s="224" t="s">
        <v>61</v>
      </c>
      <c r="C5" s="222"/>
    </row>
    <row r="6" spans="1:3" s="34" customFormat="1" ht="42.75" customHeight="1">
      <c r="A6" s="242">
        <v>4</v>
      </c>
      <c r="B6" s="225" t="s">
        <v>101</v>
      </c>
      <c r="C6" s="222"/>
    </row>
    <row r="7" spans="1:3" s="34" customFormat="1" ht="27.75" customHeight="1">
      <c r="A7" s="242">
        <v>5</v>
      </c>
      <c r="B7" s="225" t="s">
        <v>65</v>
      </c>
      <c r="C7" s="222"/>
    </row>
    <row r="8" spans="1:3" s="34" customFormat="1" ht="21.75" customHeight="1">
      <c r="A8" s="242">
        <v>6</v>
      </c>
      <c r="B8" s="225" t="s">
        <v>66</v>
      </c>
      <c r="C8" s="222"/>
    </row>
    <row r="9" spans="1:3" s="34" customFormat="1" ht="52.5" customHeight="1">
      <c r="A9" s="242">
        <v>7</v>
      </c>
      <c r="B9" s="224" t="s">
        <v>81</v>
      </c>
      <c r="C9" s="222"/>
    </row>
    <row r="10" spans="1:3" s="34" customFormat="1" ht="34.5" customHeight="1">
      <c r="A10" s="242">
        <v>8</v>
      </c>
      <c r="B10" s="224" t="s">
        <v>76</v>
      </c>
      <c r="C10" s="222"/>
    </row>
    <row r="11" spans="1:3" s="34" customFormat="1" ht="34.5" customHeight="1">
      <c r="A11" s="242">
        <v>9</v>
      </c>
      <c r="B11" s="224" t="s">
        <v>63</v>
      </c>
      <c r="C11" s="222"/>
    </row>
    <row r="12" spans="1:3" s="34" customFormat="1" ht="51" customHeight="1">
      <c r="A12" s="242">
        <v>10</v>
      </c>
      <c r="B12" s="224" t="s">
        <v>77</v>
      </c>
      <c r="C12" s="222"/>
    </row>
    <row r="13" spans="1:2" s="34" customFormat="1" ht="28.5" customHeight="1">
      <c r="A13" s="242">
        <v>11</v>
      </c>
      <c r="B13" s="225" t="s">
        <v>67</v>
      </c>
    </row>
    <row r="14" spans="1:2" s="34" customFormat="1" ht="33.75" customHeight="1">
      <c r="A14" s="242">
        <v>12</v>
      </c>
      <c r="B14" s="225" t="s">
        <v>62</v>
      </c>
    </row>
    <row r="15" spans="1:2" s="34" customFormat="1" ht="48.75" customHeight="1">
      <c r="A15" s="242">
        <v>13</v>
      </c>
      <c r="B15" s="224" t="s">
        <v>78</v>
      </c>
    </row>
    <row r="16" spans="1:2" s="34" customFormat="1" ht="15.75" customHeight="1">
      <c r="A16" s="223"/>
      <c r="B16" s="226"/>
    </row>
    <row r="17" spans="1:2" s="34" customFormat="1" ht="15.75" customHeight="1">
      <c r="A17" s="223"/>
      <c r="B17" s="226"/>
    </row>
    <row r="18" spans="1:2" s="34" customFormat="1" ht="15.75" customHeight="1">
      <c r="A18" s="223"/>
      <c r="B18" s="226"/>
    </row>
    <row r="19" spans="1:2" s="34" customFormat="1" ht="28.5" customHeight="1">
      <c r="A19" s="223"/>
      <c r="B19" s="225"/>
    </row>
    <row r="20" spans="1:2" s="34" customFormat="1" ht="28.5" customHeight="1">
      <c r="A20" s="223"/>
      <c r="B20" s="225"/>
    </row>
    <row r="21" spans="1:2" s="34" customFormat="1" ht="55.5" customHeight="1">
      <c r="A21" s="223"/>
      <c r="B21" s="224"/>
    </row>
    <row r="22" spans="1:2" s="34" customFormat="1" ht="57" customHeight="1">
      <c r="A22" s="223"/>
      <c r="B22" s="224"/>
    </row>
    <row r="23" spans="1:2" s="34" customFormat="1" ht="29.25" customHeight="1">
      <c r="A23" s="223"/>
      <c r="B23" s="225"/>
    </row>
    <row r="24" spans="1:2" s="34" customFormat="1" ht="33.75" customHeight="1">
      <c r="A24" s="223"/>
      <c r="B24" s="225"/>
    </row>
    <row r="25" s="34" customFormat="1" ht="30.75" customHeight="1">
      <c r="A25" s="223"/>
    </row>
    <row r="26" spans="1:2" s="34" customFormat="1" ht="42.75" customHeight="1">
      <c r="A26" s="223"/>
      <c r="B26" s="225"/>
    </row>
    <row r="27" spans="1:2" s="34" customFormat="1" ht="40.5" customHeight="1">
      <c r="A27" s="223"/>
      <c r="B27" s="224"/>
    </row>
    <row r="28" spans="1:2" s="34" customFormat="1" ht="54" customHeight="1">
      <c r="A28" s="223"/>
      <c r="B28" s="225"/>
    </row>
    <row r="29" spans="1:2" s="34" customFormat="1" ht="54" customHeight="1">
      <c r="A29" s="223"/>
      <c r="B29" s="225"/>
    </row>
    <row r="30" spans="1:2" s="34" customFormat="1" ht="24" customHeight="1">
      <c r="A30" s="227"/>
      <c r="B30" s="225"/>
    </row>
    <row r="31" spans="1:2" s="34" customFormat="1" ht="43.5" customHeight="1">
      <c r="A31" s="227"/>
      <c r="B31" s="228"/>
    </row>
    <row r="32" spans="1:2" s="34" customFormat="1" ht="12.75">
      <c r="A32" s="227"/>
      <c r="B32" s="229"/>
    </row>
    <row r="33" spans="1:2" s="34" customFormat="1" ht="12.75">
      <c r="A33" s="227"/>
      <c r="B33" s="225"/>
    </row>
    <row r="34" spans="1:2" s="34" customFormat="1" ht="17.25" customHeight="1">
      <c r="A34" s="227"/>
      <c r="B34" s="230"/>
    </row>
    <row r="35" spans="1:2" s="34" customFormat="1" ht="17.25" customHeight="1">
      <c r="A35" s="227"/>
      <c r="B35" s="225"/>
    </row>
    <row r="36" spans="1:2" s="34" customFormat="1" ht="12.75">
      <c r="A36" s="227"/>
      <c r="B36" s="231"/>
    </row>
    <row r="37" spans="1:2" s="34" customFormat="1" ht="12.75">
      <c r="A37" s="227"/>
      <c r="B37" s="231"/>
    </row>
    <row r="38" s="34" customFormat="1" ht="58.5" customHeight="1">
      <c r="A38" s="227"/>
    </row>
    <row r="39" spans="1:2" s="34" customFormat="1" ht="24.75" customHeight="1">
      <c r="A39" s="227"/>
      <c r="B39" s="231"/>
    </row>
    <row r="40" spans="1:2" s="34" customFormat="1" ht="12.75">
      <c r="A40" s="227"/>
      <c r="B40" s="231"/>
    </row>
    <row r="41" spans="1:2" s="34" customFormat="1" ht="30" customHeight="1">
      <c r="A41" s="227"/>
      <c r="B41" s="231"/>
    </row>
    <row r="42" spans="1:2" s="34" customFormat="1" ht="12.75">
      <c r="A42" s="227"/>
      <c r="B42" s="231"/>
    </row>
    <row r="43" spans="1:2" s="34" customFormat="1" ht="31.5" customHeight="1">
      <c r="A43" s="227"/>
      <c r="B43" s="224"/>
    </row>
    <row r="44" spans="1:2" s="34" customFormat="1" ht="12.75">
      <c r="A44" s="227"/>
      <c r="B44" s="231"/>
    </row>
    <row r="45" spans="1:2" s="34" customFormat="1" ht="12.75">
      <c r="A45" s="227"/>
      <c r="B45" s="224"/>
    </row>
    <row r="46" spans="1:2" s="34" customFormat="1" ht="12.75">
      <c r="A46" s="227"/>
      <c r="B46" s="231"/>
    </row>
    <row r="47" spans="1:2" s="34" customFormat="1" ht="12.75">
      <c r="A47" s="227"/>
      <c r="B47" s="231"/>
    </row>
    <row r="48" spans="1:2" s="34" customFormat="1" ht="12.75">
      <c r="A48" s="227"/>
      <c r="B48" s="231"/>
    </row>
    <row r="49" spans="1:2" s="34" customFormat="1" ht="12.75">
      <c r="A49" s="227"/>
      <c r="B49" s="231"/>
    </row>
    <row r="50" spans="1:2" s="34" customFormat="1" ht="12.75">
      <c r="A50" s="227"/>
      <c r="B50" s="231"/>
    </row>
    <row r="51" spans="1:2" s="34" customFormat="1" ht="12.75">
      <c r="A51" s="227"/>
      <c r="B51" s="231"/>
    </row>
    <row r="52" spans="1:2" s="34" customFormat="1" ht="12.75">
      <c r="A52" s="227"/>
      <c r="B52" s="231"/>
    </row>
    <row r="53" spans="1:2" s="34" customFormat="1" ht="12.75">
      <c r="A53" s="227"/>
      <c r="B53" s="231"/>
    </row>
    <row r="54" spans="1:2" s="34" customFormat="1" ht="12.75">
      <c r="A54" s="227"/>
      <c r="B54" s="231"/>
    </row>
    <row r="55" spans="1:2" s="34" customFormat="1" ht="12.75">
      <c r="A55" s="227"/>
      <c r="B55" s="231"/>
    </row>
    <row r="56" spans="1:2" s="34" customFormat="1" ht="12.75">
      <c r="A56" s="227"/>
      <c r="B56" s="231"/>
    </row>
    <row r="57" spans="1:2" s="34" customFormat="1" ht="12.75">
      <c r="A57" s="227"/>
      <c r="B57" s="231"/>
    </row>
    <row r="58" spans="1:2" s="34" customFormat="1" ht="12.75">
      <c r="A58" s="227"/>
      <c r="B58" s="231"/>
    </row>
    <row r="59" spans="1:2" s="34" customFormat="1" ht="12.75">
      <c r="A59" s="227"/>
      <c r="B59" s="231"/>
    </row>
    <row r="60" spans="1:2" s="34" customFormat="1" ht="12.75">
      <c r="A60" s="227"/>
      <c r="B60" s="231"/>
    </row>
    <row r="61" spans="1:2" s="34" customFormat="1" ht="12.75">
      <c r="A61" s="227"/>
      <c r="B61" s="231"/>
    </row>
    <row r="62" spans="1:2" s="34" customFormat="1" ht="12.75">
      <c r="A62" s="227"/>
      <c r="B62" s="231"/>
    </row>
    <row r="63" spans="1:2" s="34" customFormat="1" ht="12.75">
      <c r="A63" s="227"/>
      <c r="B63" s="231"/>
    </row>
  </sheetData>
  <sheetProtection password="CA1D" sheet="1"/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HP</cp:lastModifiedBy>
  <cp:lastPrinted>2018-02-08T10:00:24Z</cp:lastPrinted>
  <dcterms:created xsi:type="dcterms:W3CDTF">2008-04-13T08:03:52Z</dcterms:created>
  <dcterms:modified xsi:type="dcterms:W3CDTF">2018-03-26T17:46:35Z</dcterms:modified>
  <cp:category/>
  <cp:version/>
  <cp:contentType/>
  <cp:contentStatus/>
</cp:coreProperties>
</file>